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19200" windowHeight="7250" tabRatio="500" activeTab="1"/>
  </bookViews>
  <sheets>
    <sheet name="UNICENTRO" sheetId="1" r:id="rId1"/>
    <sheet name="Graduação" sheetId="2" r:id="rId2"/>
    <sheet name="Pos-Grad" sheetId="3" r:id="rId3"/>
    <sheet name="Residen" sheetId="4" r:id="rId4"/>
    <sheet name="Docentes" sheetId="5" r:id="rId5"/>
  </sheets>
  <definedNames/>
  <calcPr calcId="145621"/>
  <extLst/>
</workbook>
</file>

<file path=xl/sharedStrings.xml><?xml version="1.0" encoding="utf-8"?>
<sst xmlns="http://schemas.openxmlformats.org/spreadsheetml/2006/main" count="802" uniqueCount="143">
  <si>
    <t>UNIVERSIDADE</t>
  </si>
  <si>
    <t>CAMPUS</t>
  </si>
  <si>
    <t>CURSO</t>
  </si>
  <si>
    <t>TURNO</t>
  </si>
  <si>
    <t>MODALIDADE</t>
  </si>
  <si>
    <t>DURAÇÃO MÍNIMA (Anos)</t>
  </si>
  <si>
    <t>TOTAL DE VAGAS DO CURSO</t>
  </si>
  <si>
    <t>CARGA HORÁRIA MÍNIMA  DCN (h)</t>
  </si>
  <si>
    <t>UNICENTRO</t>
  </si>
  <si>
    <t>Administração</t>
  </si>
  <si>
    <t>Matutino</t>
  </si>
  <si>
    <t>Presencial</t>
  </si>
  <si>
    <t>Noturno</t>
  </si>
  <si>
    <t>Arte</t>
  </si>
  <si>
    <t>Vespertino</t>
  </si>
  <si>
    <t>Ciências Contábeis</t>
  </si>
  <si>
    <t>Ciências Econômicas</t>
  </si>
  <si>
    <t>Comunicação Social – Publicidade e Propropaganda</t>
  </si>
  <si>
    <t>Integral</t>
  </si>
  <si>
    <t>Filosofia</t>
  </si>
  <si>
    <t>História</t>
  </si>
  <si>
    <t>Jornalismo</t>
  </si>
  <si>
    <t>Pedagogia</t>
  </si>
  <si>
    <t>Secretariado Executivo</t>
  </si>
  <si>
    <t>Serviço Social</t>
  </si>
  <si>
    <t>Agronomia</t>
  </si>
  <si>
    <t>Ciências Biológicas</t>
  </si>
  <si>
    <t>Ciência da Computação</t>
  </si>
  <si>
    <t>Educação Física</t>
  </si>
  <si>
    <t>Enfermagem</t>
  </si>
  <si>
    <t>Engenharia de Alimentos</t>
  </si>
  <si>
    <t>Farmácia</t>
  </si>
  <si>
    <t>Física</t>
  </si>
  <si>
    <t>Fisioterapia</t>
  </si>
  <si>
    <t>Geografia</t>
  </si>
  <si>
    <t>Matemática</t>
  </si>
  <si>
    <t xml:space="preserve">Medicina </t>
  </si>
  <si>
    <t>Medicina Veterinária</t>
  </si>
  <si>
    <t>Nutrição</t>
  </si>
  <si>
    <t>Química</t>
  </si>
  <si>
    <t>Engenharia Ambiental</t>
  </si>
  <si>
    <t>Engenharia Florestal</t>
  </si>
  <si>
    <t>Fonoaudiologia</t>
  </si>
  <si>
    <t>Letras - Espanhol</t>
  </si>
  <si>
    <t>Letras - Inglês</t>
  </si>
  <si>
    <t>Letras - Português</t>
  </si>
  <si>
    <t>Psicologia</t>
  </si>
  <si>
    <t>Turismo</t>
  </si>
  <si>
    <t>TOTAL DE VAGAS ANUAIS</t>
  </si>
  <si>
    <t>DEADM/G</t>
  </si>
  <si>
    <t>DEHIS/G</t>
  </si>
  <si>
    <t>DELET/G</t>
  </si>
  <si>
    <t>DEPED/G</t>
  </si>
  <si>
    <t>DESEC/G</t>
  </si>
  <si>
    <t>DEPARTAM</t>
  </si>
  <si>
    <t>SETOR</t>
  </si>
  <si>
    <t>DECIC/G</t>
  </si>
  <si>
    <t>DECON/G</t>
  </si>
  <si>
    <t>SESA/G</t>
  </si>
  <si>
    <t>Administração/Chopin</t>
  </si>
  <si>
    <t>Administração/Pitanga</t>
  </si>
  <si>
    <t>Ciências Econômicas/Pitanga</t>
  </si>
  <si>
    <t>DESES/G</t>
  </si>
  <si>
    <t>Secretariado Executivo/Chopin</t>
  </si>
  <si>
    <t>CARGA HORÁRIA TOTAL DO CURSO (h)</t>
  </si>
  <si>
    <t>FATOR</t>
  </si>
  <si>
    <t>DOCENTES</t>
  </si>
  <si>
    <t>COLAB</t>
  </si>
  <si>
    <t>TOTAL</t>
  </si>
  <si>
    <t>SEHLA/G</t>
  </si>
  <si>
    <t>Letras Português/ C. Vivida</t>
  </si>
  <si>
    <t>Letras Inglês</t>
  </si>
  <si>
    <t>Letras Português</t>
  </si>
  <si>
    <t xml:space="preserve">Letras Português </t>
  </si>
  <si>
    <t>História/C Vivida</t>
  </si>
  <si>
    <t>Pedagogia/Chopin</t>
  </si>
  <si>
    <t>Pedagogia/Pitanga</t>
  </si>
  <si>
    <t>Pedagogia/N. Laranj</t>
  </si>
  <si>
    <t>DEFIL</t>
  </si>
  <si>
    <t>DECS</t>
  </si>
  <si>
    <t>DEART</t>
  </si>
  <si>
    <t>Santa Cruz</t>
  </si>
  <si>
    <t>TOTAL DEPART</t>
  </si>
  <si>
    <t>TOTAL SETOR</t>
  </si>
  <si>
    <t>Cedeteg</t>
  </si>
  <si>
    <t>SEAA/G</t>
  </si>
  <si>
    <t xml:space="preserve"> Irati</t>
  </si>
  <si>
    <t>DEAGRO</t>
  </si>
  <si>
    <t>DEBIO/G</t>
  </si>
  <si>
    <t>DEGEO/G</t>
  </si>
  <si>
    <t>DECOMP</t>
  </si>
  <si>
    <t>DEDUF/G</t>
  </si>
  <si>
    <t>DEVET</t>
  </si>
  <si>
    <t>DENF</t>
  </si>
  <si>
    <t>DEFAR</t>
  </si>
  <si>
    <t>DEFISIO</t>
  </si>
  <si>
    <t>DEMED</t>
  </si>
  <si>
    <t>DEFIS</t>
  </si>
  <si>
    <t>DEALI</t>
  </si>
  <si>
    <t>DEMAT</t>
  </si>
  <si>
    <t>DENUT</t>
  </si>
  <si>
    <t>DEQ</t>
  </si>
  <si>
    <t>SES/G</t>
  </si>
  <si>
    <t>SEET/G</t>
  </si>
  <si>
    <t>Matemática Aplicada e Comp.</t>
  </si>
  <si>
    <t>Química (BACH)</t>
  </si>
  <si>
    <t>SESA/I</t>
  </si>
  <si>
    <t>Administração/Prud.</t>
  </si>
  <si>
    <t>Ciências Contábeis/Prud.</t>
  </si>
  <si>
    <t>Turismo/Prud</t>
  </si>
  <si>
    <t>Pedagogia/Prud</t>
  </si>
  <si>
    <t>SEAA/I</t>
  </si>
  <si>
    <t>SEHLA/I</t>
  </si>
  <si>
    <t>SES/I</t>
  </si>
  <si>
    <t>DEADM/I</t>
  </si>
  <si>
    <t>DECIC/I</t>
  </si>
  <si>
    <t>DETUR</t>
  </si>
  <si>
    <t>DEF</t>
  </si>
  <si>
    <t>DENAM</t>
  </si>
  <si>
    <t>DEEMAT/I</t>
  </si>
  <si>
    <t>DEGEO/I</t>
  </si>
  <si>
    <t>DEHIS/I</t>
  </si>
  <si>
    <t>DELET/I</t>
  </si>
  <si>
    <t>DEPED/I</t>
  </si>
  <si>
    <t>DEPSI</t>
  </si>
  <si>
    <t>DEDUF/I</t>
  </si>
  <si>
    <t>DEFONO</t>
  </si>
  <si>
    <t>DOCENTE EFETIVOS</t>
  </si>
  <si>
    <t>EXISTENTE</t>
  </si>
  <si>
    <t>LEI GERAL</t>
  </si>
  <si>
    <t>EXIST</t>
  </si>
  <si>
    <t>NEC DOC</t>
  </si>
  <si>
    <t>DEMANDA C/H</t>
  </si>
  <si>
    <t>GRADUAÇÃO</t>
  </si>
  <si>
    <t>RESIDENCIA</t>
  </si>
  <si>
    <t>Doc Efet</t>
  </si>
  <si>
    <t>Doc Colab</t>
  </si>
  <si>
    <t>DEMAT/I</t>
  </si>
  <si>
    <t>Colabor (+_40)</t>
  </si>
  <si>
    <t>Total</t>
  </si>
  <si>
    <t>16% Colab</t>
  </si>
  <si>
    <t>TOTAL LEI</t>
  </si>
  <si>
    <t>Pós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</si>
</sst>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1" fontId="6" fillId="3" borderId="0" xfId="0" applyNumberFormat="1" applyFont="1" applyFill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"/>
    </xf>
    <xf numFmtId="1" fontId="7" fillId="4" borderId="12" xfId="0" applyNumberFormat="1" applyFont="1" applyFill="1" applyBorder="1" applyAlignment="1">
      <alignment horizontal="center"/>
    </xf>
    <xf numFmtId="1" fontId="0" fillId="0" borderId="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18" xfId="0" applyFont="1" applyBorder="1" applyAlignment="1">
      <alignment/>
    </xf>
    <xf numFmtId="1" fontId="0" fillId="5" borderId="6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/>
    </xf>
    <xf numFmtId="0" fontId="6" fillId="3" borderId="0" xfId="0" applyFont="1" applyFill="1"/>
    <xf numFmtId="0" fontId="0" fillId="3" borderId="15" xfId="0" applyFont="1" applyFill="1" applyBorder="1" applyAlignment="1">
      <alignment horizont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0" xfId="0" applyFill="1"/>
    <xf numFmtId="1" fontId="7" fillId="3" borderId="10" xfId="0" applyNumberFormat="1" applyFont="1" applyFill="1" applyBorder="1" applyAlignment="1">
      <alignment horizontal="center"/>
    </xf>
    <xf numFmtId="1" fontId="7" fillId="3" borderId="11" xfId="0" applyNumberFormat="1" applyFont="1" applyFill="1" applyBorder="1" applyAlignment="1">
      <alignment horizontal="center"/>
    </xf>
    <xf numFmtId="1" fontId="7" fillId="3" borderId="1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1" fontId="0" fillId="3" borderId="6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6" borderId="28" xfId="0" applyNumberFormat="1" applyFill="1" applyBorder="1" applyAlignment="1">
      <alignment horizontal="center"/>
    </xf>
    <xf numFmtId="1" fontId="0" fillId="6" borderId="5" xfId="0" applyNumberForma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Alignment="1">
      <alignment horizontal="center"/>
    </xf>
    <xf numFmtId="0" fontId="7" fillId="0" borderId="0" xfId="0" applyFont="1"/>
    <xf numFmtId="0" fontId="7" fillId="4" borderId="2" xfId="0" applyFont="1" applyFill="1" applyBorder="1" applyAlignment="1">
      <alignment horizontal="center" vertical="center" wrapText="1"/>
    </xf>
    <xf numFmtId="1" fontId="7" fillId="4" borderId="0" xfId="0" applyNumberFormat="1" applyFont="1" applyFill="1" applyAlignment="1">
      <alignment horizontal="center"/>
    </xf>
    <xf numFmtId="1" fontId="7" fillId="4" borderId="6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/>
    </xf>
    <xf numFmtId="1" fontId="7" fillId="4" borderId="6" xfId="0" applyNumberFormat="1" applyFont="1" applyFill="1" applyBorder="1" applyAlignment="1">
      <alignment horizontal="center"/>
    </xf>
    <xf numFmtId="1" fontId="7" fillId="4" borderId="5" xfId="0" applyNumberFormat="1" applyFont="1" applyFill="1" applyBorder="1" applyAlignment="1">
      <alignment horizontal="center"/>
    </xf>
    <xf numFmtId="1" fontId="7" fillId="6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0" fillId="5" borderId="5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1" fontId="7" fillId="4" borderId="15" xfId="0" applyNumberFormat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7" fillId="4" borderId="8" xfId="0" applyNumberFormat="1" applyFont="1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9" fontId="0" fillId="0" borderId="0" xfId="0" applyNumberFormat="1"/>
    <xf numFmtId="1" fontId="6" fillId="0" borderId="0" xfId="0" applyNumberFormat="1" applyFont="1" applyAlignment="1">
      <alignment horizontal="center"/>
    </xf>
    <xf numFmtId="1" fontId="7" fillId="6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workbookViewId="0" topLeftCell="E61">
      <selection activeCell="O74" sqref="O74:Q77"/>
    </sheetView>
  </sheetViews>
  <sheetFormatPr defaultColWidth="9.140625" defaultRowHeight="15"/>
  <cols>
    <col min="1" max="1" width="15.7109375" style="0" hidden="1" customWidth="1"/>
    <col min="2" max="2" width="11.8515625" style="0" customWidth="1"/>
    <col min="3" max="3" width="10.140625" style="0" customWidth="1"/>
    <col min="4" max="4" width="10.57421875" style="0" customWidth="1"/>
    <col min="5" max="5" width="25.28125" style="0" customWidth="1"/>
    <col min="6" max="6" width="10.8515625" style="0" customWidth="1"/>
    <col min="7" max="7" width="12.421875" style="0" customWidth="1"/>
    <col min="8" max="8" width="10.8515625" style="0" customWidth="1"/>
    <col min="9" max="9" width="10.57421875" style="0" customWidth="1"/>
    <col min="10" max="10" width="10.8515625" style="0" customWidth="1"/>
    <col min="11" max="11" width="12.00390625" style="1" customWidth="1"/>
    <col min="12" max="12" width="11.00390625" style="2" customWidth="1"/>
    <col min="13" max="13" width="7.00390625" style="0" customWidth="1"/>
    <col min="14" max="14" width="7.140625" style="0" customWidth="1"/>
    <col min="15" max="15" width="9.57421875" style="0" customWidth="1"/>
    <col min="16" max="1017" width="8.57421875" style="0" customWidth="1"/>
  </cols>
  <sheetData>
    <row r="1" spans="1:19" ht="58.5" thickBot="1">
      <c r="A1" s="38" t="s">
        <v>0</v>
      </c>
      <c r="B1" s="49" t="s">
        <v>1</v>
      </c>
      <c r="C1" s="50" t="s">
        <v>55</v>
      </c>
      <c r="D1" s="51" t="s">
        <v>54</v>
      </c>
      <c r="E1" s="52" t="s">
        <v>2</v>
      </c>
      <c r="F1" s="53" t="s">
        <v>3</v>
      </c>
      <c r="G1" s="53" t="s">
        <v>4</v>
      </c>
      <c r="H1" s="53" t="s">
        <v>5</v>
      </c>
      <c r="I1" s="53" t="s">
        <v>48</v>
      </c>
      <c r="J1" s="53" t="s">
        <v>6</v>
      </c>
      <c r="K1" s="53" t="s">
        <v>7</v>
      </c>
      <c r="L1" s="53" t="s">
        <v>64</v>
      </c>
      <c r="M1" s="54"/>
      <c r="N1" s="53" t="s">
        <v>65</v>
      </c>
      <c r="O1" s="53" t="s">
        <v>66</v>
      </c>
      <c r="P1" s="55" t="s">
        <v>82</v>
      </c>
      <c r="Q1" s="55" t="s">
        <v>83</v>
      </c>
      <c r="R1" s="54" t="s">
        <v>67</v>
      </c>
      <c r="S1" s="56" t="s">
        <v>68</v>
      </c>
    </row>
    <row r="2" spans="1:19" ht="15">
      <c r="A2" s="18" t="s">
        <v>8</v>
      </c>
      <c r="B2" s="113" t="s">
        <v>81</v>
      </c>
      <c r="C2" s="110" t="s">
        <v>58</v>
      </c>
      <c r="D2" s="109" t="s">
        <v>49</v>
      </c>
      <c r="E2" s="23" t="s">
        <v>9</v>
      </c>
      <c r="F2" s="109" t="s">
        <v>10</v>
      </c>
      <c r="G2" s="109" t="s">
        <v>11</v>
      </c>
      <c r="H2" s="109">
        <v>4</v>
      </c>
      <c r="I2" s="109">
        <v>40</v>
      </c>
      <c r="J2" s="25">
        <f aca="true" t="shared" si="0" ref="J2:J47">H2*I2</f>
        <v>160</v>
      </c>
      <c r="K2" s="131">
        <v>3000</v>
      </c>
      <c r="L2" s="26">
        <v>3116</v>
      </c>
      <c r="M2" s="89">
        <f>ROUNDDOWN(160/(K2/34/10),0)</f>
        <v>18</v>
      </c>
      <c r="N2" s="141">
        <v>18</v>
      </c>
      <c r="O2" s="34">
        <f aca="true" t="shared" si="1" ref="O2:O28">ROUNDUP((J2/N2),0)</f>
        <v>9</v>
      </c>
      <c r="P2" s="101">
        <f>SUM(O2:O5)</f>
        <v>36</v>
      </c>
      <c r="Q2" s="101">
        <f>SUM(P2:P12)</f>
        <v>97</v>
      </c>
      <c r="R2" s="101">
        <f>ROUNDUP((Q2*0.16),0)</f>
        <v>16</v>
      </c>
      <c r="S2" s="98">
        <f>Q2+R2</f>
        <v>113</v>
      </c>
    </row>
    <row r="3" spans="1:19" ht="15">
      <c r="A3" s="18" t="s">
        <v>8</v>
      </c>
      <c r="B3" s="114"/>
      <c r="C3" s="111"/>
      <c r="D3" s="107"/>
      <c r="E3" s="5" t="s">
        <v>9</v>
      </c>
      <c r="F3" s="107" t="s">
        <v>12</v>
      </c>
      <c r="G3" s="107" t="s">
        <v>11</v>
      </c>
      <c r="H3" s="107">
        <v>4</v>
      </c>
      <c r="I3" s="107">
        <v>40</v>
      </c>
      <c r="J3" s="6">
        <f t="shared" si="0"/>
        <v>160</v>
      </c>
      <c r="K3" s="132">
        <v>3000</v>
      </c>
      <c r="L3" s="7">
        <v>3116</v>
      </c>
      <c r="M3" s="142">
        <f aca="true" t="shared" si="2" ref="M3:M28">ROUNDDOWN(160/(K3/34/10),0)</f>
        <v>18</v>
      </c>
      <c r="N3" s="143">
        <v>18</v>
      </c>
      <c r="O3" s="108">
        <f t="shared" si="1"/>
        <v>9</v>
      </c>
      <c r="P3" s="102"/>
      <c r="Q3" s="102"/>
      <c r="R3" s="102"/>
      <c r="S3" s="99"/>
    </row>
    <row r="4" spans="1:19" ht="15">
      <c r="A4" s="18"/>
      <c r="B4" s="114"/>
      <c r="C4" s="111"/>
      <c r="D4" s="107"/>
      <c r="E4" s="5" t="s">
        <v>59</v>
      </c>
      <c r="F4" s="107" t="s">
        <v>12</v>
      </c>
      <c r="G4" s="107" t="s">
        <v>11</v>
      </c>
      <c r="H4" s="107">
        <v>4</v>
      </c>
      <c r="I4" s="107">
        <v>40</v>
      </c>
      <c r="J4" s="6">
        <f aca="true" t="shared" si="3" ref="J4:J15">H4*I4</f>
        <v>160</v>
      </c>
      <c r="K4" s="132">
        <v>3000</v>
      </c>
      <c r="L4" s="7">
        <v>3116</v>
      </c>
      <c r="M4" s="142">
        <f t="shared" si="2"/>
        <v>18</v>
      </c>
      <c r="N4" s="143">
        <v>18</v>
      </c>
      <c r="O4" s="108">
        <f t="shared" si="1"/>
        <v>9</v>
      </c>
      <c r="P4" s="102"/>
      <c r="Q4" s="102"/>
      <c r="R4" s="102"/>
      <c r="S4" s="99"/>
    </row>
    <row r="5" spans="1:19" ht="15">
      <c r="A5" s="18"/>
      <c r="B5" s="114"/>
      <c r="C5" s="111"/>
      <c r="D5" s="107"/>
      <c r="E5" s="5" t="s">
        <v>60</v>
      </c>
      <c r="F5" s="107" t="s">
        <v>12</v>
      </c>
      <c r="G5" s="107" t="s">
        <v>11</v>
      </c>
      <c r="H5" s="107">
        <v>4</v>
      </c>
      <c r="I5" s="107">
        <v>40</v>
      </c>
      <c r="J5" s="6">
        <f t="shared" si="3"/>
        <v>160</v>
      </c>
      <c r="K5" s="132">
        <v>3000</v>
      </c>
      <c r="L5" s="7">
        <v>3116</v>
      </c>
      <c r="M5" s="142">
        <f t="shared" si="2"/>
        <v>18</v>
      </c>
      <c r="N5" s="143">
        <v>18</v>
      </c>
      <c r="O5" s="108">
        <f t="shared" si="1"/>
        <v>9</v>
      </c>
      <c r="P5" s="102"/>
      <c r="Q5" s="102"/>
      <c r="R5" s="102"/>
      <c r="S5" s="99"/>
    </row>
    <row r="6" spans="1:19" ht="15">
      <c r="A6" s="18"/>
      <c r="B6" s="114"/>
      <c r="C6" s="111"/>
      <c r="D6" s="107" t="s">
        <v>56</v>
      </c>
      <c r="E6" s="8" t="s">
        <v>15</v>
      </c>
      <c r="F6" s="107" t="s">
        <v>10</v>
      </c>
      <c r="G6" s="107" t="s">
        <v>11</v>
      </c>
      <c r="H6" s="107">
        <v>4</v>
      </c>
      <c r="I6" s="107">
        <v>40</v>
      </c>
      <c r="J6" s="6">
        <f t="shared" si="3"/>
        <v>160</v>
      </c>
      <c r="K6" s="132">
        <v>3000</v>
      </c>
      <c r="L6" s="7">
        <v>3050</v>
      </c>
      <c r="M6" s="142">
        <f t="shared" si="2"/>
        <v>18</v>
      </c>
      <c r="N6" s="143">
        <v>18</v>
      </c>
      <c r="O6" s="108">
        <f t="shared" si="1"/>
        <v>9</v>
      </c>
      <c r="P6" s="102">
        <f>SUM(O6:O7)</f>
        <v>18</v>
      </c>
      <c r="Q6" s="102"/>
      <c r="R6" s="102"/>
      <c r="S6" s="99"/>
    </row>
    <row r="7" spans="1:19" ht="15">
      <c r="A7" s="18"/>
      <c r="B7" s="114"/>
      <c r="C7" s="111"/>
      <c r="D7" s="107"/>
      <c r="E7" s="8" t="s">
        <v>15</v>
      </c>
      <c r="F7" s="107" t="s">
        <v>12</v>
      </c>
      <c r="G7" s="107" t="s">
        <v>11</v>
      </c>
      <c r="H7" s="107">
        <v>4</v>
      </c>
      <c r="I7" s="107">
        <v>40</v>
      </c>
      <c r="J7" s="6">
        <f t="shared" si="3"/>
        <v>160</v>
      </c>
      <c r="K7" s="132">
        <v>3000</v>
      </c>
      <c r="L7" s="7">
        <v>3050</v>
      </c>
      <c r="M7" s="142">
        <f t="shared" si="2"/>
        <v>18</v>
      </c>
      <c r="N7" s="143">
        <v>18</v>
      </c>
      <c r="O7" s="108">
        <f t="shared" si="1"/>
        <v>9</v>
      </c>
      <c r="P7" s="102"/>
      <c r="Q7" s="102"/>
      <c r="R7" s="102"/>
      <c r="S7" s="99"/>
    </row>
    <row r="8" spans="1:19" ht="15">
      <c r="A8" s="18" t="s">
        <v>8</v>
      </c>
      <c r="B8" s="114"/>
      <c r="C8" s="111"/>
      <c r="D8" s="119" t="s">
        <v>57</v>
      </c>
      <c r="E8" s="8" t="s">
        <v>16</v>
      </c>
      <c r="F8" s="107" t="s">
        <v>12</v>
      </c>
      <c r="G8" s="107" t="s">
        <v>11</v>
      </c>
      <c r="H8" s="107">
        <v>4</v>
      </c>
      <c r="I8" s="107">
        <v>40</v>
      </c>
      <c r="J8" s="6">
        <f t="shared" si="3"/>
        <v>160</v>
      </c>
      <c r="K8" s="132">
        <v>3000</v>
      </c>
      <c r="L8" s="7">
        <v>3001</v>
      </c>
      <c r="M8" s="142">
        <f t="shared" si="2"/>
        <v>18</v>
      </c>
      <c r="N8" s="143">
        <v>18</v>
      </c>
      <c r="O8" s="108">
        <f t="shared" si="1"/>
        <v>9</v>
      </c>
      <c r="P8" s="102">
        <f>SUM(O8:O9)</f>
        <v>18</v>
      </c>
      <c r="Q8" s="102"/>
      <c r="R8" s="102"/>
      <c r="S8" s="99"/>
    </row>
    <row r="9" spans="1:19" ht="15">
      <c r="A9" s="18" t="s">
        <v>8</v>
      </c>
      <c r="B9" s="114"/>
      <c r="C9" s="111"/>
      <c r="D9" s="119"/>
      <c r="E9" s="5" t="s">
        <v>61</v>
      </c>
      <c r="F9" s="107" t="s">
        <v>12</v>
      </c>
      <c r="G9" s="107" t="s">
        <v>11</v>
      </c>
      <c r="H9" s="107">
        <v>4</v>
      </c>
      <c r="I9" s="107">
        <v>40</v>
      </c>
      <c r="J9" s="6">
        <f t="shared" si="3"/>
        <v>160</v>
      </c>
      <c r="K9" s="132">
        <v>3000</v>
      </c>
      <c r="L9" s="7">
        <v>3001</v>
      </c>
      <c r="M9" s="142">
        <f t="shared" si="2"/>
        <v>18</v>
      </c>
      <c r="N9" s="143">
        <v>18</v>
      </c>
      <c r="O9" s="108">
        <f t="shared" si="1"/>
        <v>9</v>
      </c>
      <c r="P9" s="102"/>
      <c r="Q9" s="102"/>
      <c r="R9" s="102"/>
      <c r="S9" s="99"/>
    </row>
    <row r="10" spans="1:19" ht="15">
      <c r="A10" s="18" t="s">
        <v>8</v>
      </c>
      <c r="B10" s="114"/>
      <c r="C10" s="111"/>
      <c r="D10" s="107" t="s">
        <v>53</v>
      </c>
      <c r="E10" s="5" t="s">
        <v>23</v>
      </c>
      <c r="F10" s="107" t="s">
        <v>12</v>
      </c>
      <c r="G10" s="107" t="s">
        <v>11</v>
      </c>
      <c r="H10" s="107">
        <v>4</v>
      </c>
      <c r="I10" s="107">
        <v>40</v>
      </c>
      <c r="J10" s="6">
        <f t="shared" si="3"/>
        <v>160</v>
      </c>
      <c r="K10" s="132">
        <v>2400</v>
      </c>
      <c r="L10" s="7">
        <v>2865</v>
      </c>
      <c r="M10" s="142">
        <f t="shared" si="2"/>
        <v>22</v>
      </c>
      <c r="N10" s="143">
        <v>20</v>
      </c>
      <c r="O10" s="108">
        <f t="shared" si="1"/>
        <v>8</v>
      </c>
      <c r="P10" s="102">
        <f>SUM(O10:O11)</f>
        <v>16</v>
      </c>
      <c r="Q10" s="102"/>
      <c r="R10" s="102"/>
      <c r="S10" s="99"/>
    </row>
    <row r="11" spans="1:19" ht="15">
      <c r="A11" s="18"/>
      <c r="B11" s="114"/>
      <c r="C11" s="111"/>
      <c r="D11" s="107"/>
      <c r="E11" s="5" t="s">
        <v>63</v>
      </c>
      <c r="F11" s="107" t="s">
        <v>12</v>
      </c>
      <c r="G11" s="107" t="s">
        <v>11</v>
      </c>
      <c r="H11" s="107">
        <v>4</v>
      </c>
      <c r="I11" s="107">
        <v>40</v>
      </c>
      <c r="J11" s="6">
        <f t="shared" si="3"/>
        <v>160</v>
      </c>
      <c r="K11" s="132">
        <v>2400</v>
      </c>
      <c r="L11" s="7">
        <v>2865</v>
      </c>
      <c r="M11" s="142">
        <f t="shared" si="2"/>
        <v>22</v>
      </c>
      <c r="N11" s="143">
        <v>20</v>
      </c>
      <c r="O11" s="108">
        <f t="shared" si="1"/>
        <v>8</v>
      </c>
      <c r="P11" s="102"/>
      <c r="Q11" s="102"/>
      <c r="R11" s="102"/>
      <c r="S11" s="99"/>
    </row>
    <row r="12" spans="1:19" ht="15" thickBot="1">
      <c r="A12" s="18" t="s">
        <v>8</v>
      </c>
      <c r="B12" s="114"/>
      <c r="C12" s="112"/>
      <c r="D12" s="134" t="s">
        <v>62</v>
      </c>
      <c r="E12" s="28" t="s">
        <v>24</v>
      </c>
      <c r="F12" s="134" t="s">
        <v>12</v>
      </c>
      <c r="G12" s="134" t="s">
        <v>11</v>
      </c>
      <c r="H12" s="134">
        <v>4</v>
      </c>
      <c r="I12" s="134">
        <v>40</v>
      </c>
      <c r="J12" s="29">
        <f t="shared" si="3"/>
        <v>160</v>
      </c>
      <c r="K12" s="133">
        <v>3000</v>
      </c>
      <c r="L12" s="30">
        <v>3105</v>
      </c>
      <c r="M12" s="152">
        <f t="shared" si="2"/>
        <v>18</v>
      </c>
      <c r="N12" s="144">
        <v>18</v>
      </c>
      <c r="O12" s="35">
        <f t="shared" si="1"/>
        <v>9</v>
      </c>
      <c r="P12" s="103">
        <f>O12</f>
        <v>9</v>
      </c>
      <c r="Q12" s="103"/>
      <c r="R12" s="103"/>
      <c r="S12" s="100"/>
    </row>
    <row r="13" spans="1:19" ht="15" thickBot="1">
      <c r="A13" s="18"/>
      <c r="B13" s="114"/>
      <c r="C13" s="110" t="s">
        <v>69</v>
      </c>
      <c r="D13" s="109" t="s">
        <v>51</v>
      </c>
      <c r="E13" s="23" t="s">
        <v>71</v>
      </c>
      <c r="F13" s="109" t="s">
        <v>12</v>
      </c>
      <c r="G13" s="109" t="s">
        <v>11</v>
      </c>
      <c r="H13" s="109">
        <v>4</v>
      </c>
      <c r="I13" s="109">
        <v>40</v>
      </c>
      <c r="J13" s="25">
        <f t="shared" si="3"/>
        <v>160</v>
      </c>
      <c r="K13" s="131">
        <v>3200</v>
      </c>
      <c r="L13" s="26">
        <v>3052</v>
      </c>
      <c r="M13" s="153">
        <f t="shared" si="2"/>
        <v>17</v>
      </c>
      <c r="N13" s="141">
        <v>17</v>
      </c>
      <c r="O13" s="34">
        <f t="shared" si="1"/>
        <v>10</v>
      </c>
      <c r="P13" s="101">
        <f>SUM(O13:O16)</f>
        <v>40</v>
      </c>
      <c r="Q13" s="116">
        <f>SUM(P13:P28)</f>
        <v>153</v>
      </c>
      <c r="R13" s="116">
        <f>ROUNDUP(Q13*0.16,0)</f>
        <v>25</v>
      </c>
      <c r="S13" s="104">
        <f>Q13+R13</f>
        <v>178</v>
      </c>
    </row>
    <row r="14" spans="1:19" ht="15" thickBot="1">
      <c r="A14" s="18"/>
      <c r="B14" s="114"/>
      <c r="C14" s="111"/>
      <c r="D14" s="107"/>
      <c r="E14" s="5" t="s">
        <v>72</v>
      </c>
      <c r="F14" s="107" t="s">
        <v>10</v>
      </c>
      <c r="G14" s="107" t="s">
        <v>11</v>
      </c>
      <c r="H14" s="107">
        <v>4</v>
      </c>
      <c r="I14" s="107">
        <v>40</v>
      </c>
      <c r="J14" s="6">
        <f t="shared" si="3"/>
        <v>160</v>
      </c>
      <c r="K14" s="132">
        <v>3200</v>
      </c>
      <c r="L14" s="7">
        <v>3137</v>
      </c>
      <c r="M14" s="151">
        <f t="shared" si="2"/>
        <v>17</v>
      </c>
      <c r="N14" s="141">
        <v>17</v>
      </c>
      <c r="O14" s="108">
        <f t="shared" si="1"/>
        <v>10</v>
      </c>
      <c r="P14" s="102"/>
      <c r="Q14" s="117"/>
      <c r="R14" s="117"/>
      <c r="S14" s="105"/>
    </row>
    <row r="15" spans="1:19" ht="15" thickBot="1">
      <c r="A15" s="18"/>
      <c r="B15" s="114"/>
      <c r="C15" s="111"/>
      <c r="D15" s="107"/>
      <c r="E15" s="5" t="s">
        <v>73</v>
      </c>
      <c r="F15" s="107" t="s">
        <v>12</v>
      </c>
      <c r="G15" s="107" t="s">
        <v>11</v>
      </c>
      <c r="H15" s="107">
        <v>4</v>
      </c>
      <c r="I15" s="107">
        <v>40</v>
      </c>
      <c r="J15" s="6">
        <f t="shared" si="3"/>
        <v>160</v>
      </c>
      <c r="K15" s="132">
        <v>3200</v>
      </c>
      <c r="L15" s="7">
        <v>3137</v>
      </c>
      <c r="M15" s="151">
        <f t="shared" si="2"/>
        <v>17</v>
      </c>
      <c r="N15" s="141">
        <v>17</v>
      </c>
      <c r="O15" s="108">
        <f t="shared" si="1"/>
        <v>10</v>
      </c>
      <c r="P15" s="102"/>
      <c r="Q15" s="117"/>
      <c r="R15" s="117"/>
      <c r="S15" s="105"/>
    </row>
    <row r="16" spans="1:19" ht="15" thickBot="1">
      <c r="A16" s="18"/>
      <c r="B16" s="114"/>
      <c r="C16" s="111"/>
      <c r="D16" s="107"/>
      <c r="E16" s="5" t="s">
        <v>70</v>
      </c>
      <c r="F16" s="107" t="s">
        <v>12</v>
      </c>
      <c r="G16" s="107" t="s">
        <v>11</v>
      </c>
      <c r="H16" s="107">
        <v>4</v>
      </c>
      <c r="I16" s="107">
        <v>40</v>
      </c>
      <c r="J16" s="6">
        <f aca="true" t="shared" si="4" ref="J16:J18">H16*I16</f>
        <v>160</v>
      </c>
      <c r="K16" s="132">
        <v>3200</v>
      </c>
      <c r="L16" s="7">
        <v>3137</v>
      </c>
      <c r="M16" s="151">
        <f t="shared" si="2"/>
        <v>17</v>
      </c>
      <c r="N16" s="141">
        <v>17</v>
      </c>
      <c r="O16" s="108">
        <f t="shared" si="1"/>
        <v>10</v>
      </c>
      <c r="P16" s="102"/>
      <c r="Q16" s="117"/>
      <c r="R16" s="117"/>
      <c r="S16" s="105"/>
    </row>
    <row r="17" spans="1:19" ht="15" thickBot="1">
      <c r="A17" s="18"/>
      <c r="B17" s="114"/>
      <c r="C17" s="111"/>
      <c r="D17" s="107" t="s">
        <v>50</v>
      </c>
      <c r="E17" s="5" t="s">
        <v>20</v>
      </c>
      <c r="F17" s="107" t="s">
        <v>10</v>
      </c>
      <c r="G17" s="107" t="s">
        <v>11</v>
      </c>
      <c r="H17" s="107">
        <v>4</v>
      </c>
      <c r="I17" s="107">
        <v>40</v>
      </c>
      <c r="J17" s="6">
        <f t="shared" si="4"/>
        <v>160</v>
      </c>
      <c r="K17" s="132">
        <v>3200</v>
      </c>
      <c r="L17" s="7">
        <v>3071</v>
      </c>
      <c r="M17" s="151">
        <f t="shared" si="2"/>
        <v>17</v>
      </c>
      <c r="N17" s="141">
        <v>17</v>
      </c>
      <c r="O17" s="108">
        <f t="shared" si="1"/>
        <v>10</v>
      </c>
      <c r="P17" s="102">
        <f>SUM(O17:O19)</f>
        <v>30</v>
      </c>
      <c r="Q17" s="117"/>
      <c r="R17" s="117"/>
      <c r="S17" s="105"/>
    </row>
    <row r="18" spans="1:19" ht="15" thickBot="1">
      <c r="A18" s="18" t="s">
        <v>8</v>
      </c>
      <c r="B18" s="114"/>
      <c r="C18" s="111"/>
      <c r="D18" s="107"/>
      <c r="E18" s="5" t="s">
        <v>20</v>
      </c>
      <c r="F18" s="107" t="s">
        <v>12</v>
      </c>
      <c r="G18" s="107" t="s">
        <v>11</v>
      </c>
      <c r="H18" s="107">
        <v>4</v>
      </c>
      <c r="I18" s="107">
        <v>40</v>
      </c>
      <c r="J18" s="6">
        <f t="shared" si="4"/>
        <v>160</v>
      </c>
      <c r="K18" s="132">
        <v>3200</v>
      </c>
      <c r="L18" s="7">
        <v>3071</v>
      </c>
      <c r="M18" s="151">
        <f t="shared" si="2"/>
        <v>17</v>
      </c>
      <c r="N18" s="141">
        <v>17</v>
      </c>
      <c r="O18" s="108">
        <f t="shared" si="1"/>
        <v>10</v>
      </c>
      <c r="P18" s="102"/>
      <c r="Q18" s="117"/>
      <c r="R18" s="117"/>
      <c r="S18" s="105"/>
    </row>
    <row r="19" spans="1:19" ht="15" thickBot="1">
      <c r="A19" s="18"/>
      <c r="B19" s="114"/>
      <c r="C19" s="111"/>
      <c r="D19" s="107"/>
      <c r="E19" s="5" t="s">
        <v>74</v>
      </c>
      <c r="F19" s="107" t="s">
        <v>12</v>
      </c>
      <c r="G19" s="107" t="s">
        <v>11</v>
      </c>
      <c r="H19" s="107">
        <v>4</v>
      </c>
      <c r="I19" s="107">
        <v>40</v>
      </c>
      <c r="J19" s="6">
        <f aca="true" t="shared" si="5" ref="J19:J24">H19*I19</f>
        <v>160</v>
      </c>
      <c r="K19" s="132">
        <v>3200</v>
      </c>
      <c r="L19" s="7">
        <v>3071</v>
      </c>
      <c r="M19" s="151">
        <f t="shared" si="2"/>
        <v>17</v>
      </c>
      <c r="N19" s="141">
        <v>17</v>
      </c>
      <c r="O19" s="108">
        <f t="shared" si="1"/>
        <v>10</v>
      </c>
      <c r="P19" s="102"/>
      <c r="Q19" s="117"/>
      <c r="R19" s="117"/>
      <c r="S19" s="105"/>
    </row>
    <row r="20" spans="1:19" ht="15" thickBot="1">
      <c r="A20" s="18"/>
      <c r="B20" s="114"/>
      <c r="C20" s="111"/>
      <c r="D20" s="107" t="s">
        <v>52</v>
      </c>
      <c r="E20" s="5" t="s">
        <v>22</v>
      </c>
      <c r="F20" s="107" t="s">
        <v>10</v>
      </c>
      <c r="G20" s="107" t="s">
        <v>11</v>
      </c>
      <c r="H20" s="107">
        <v>4</v>
      </c>
      <c r="I20" s="107">
        <v>40</v>
      </c>
      <c r="J20" s="6">
        <f t="shared" si="5"/>
        <v>160</v>
      </c>
      <c r="K20" s="132">
        <v>3200</v>
      </c>
      <c r="L20" s="7">
        <v>3213</v>
      </c>
      <c r="M20" s="151">
        <f t="shared" si="2"/>
        <v>17</v>
      </c>
      <c r="N20" s="141">
        <v>17</v>
      </c>
      <c r="O20" s="108">
        <f t="shared" si="1"/>
        <v>10</v>
      </c>
      <c r="P20" s="102">
        <f>SUM(O20:O24)</f>
        <v>55</v>
      </c>
      <c r="Q20" s="117"/>
      <c r="R20" s="117"/>
      <c r="S20" s="105"/>
    </row>
    <row r="21" spans="1:19" ht="15" thickBot="1">
      <c r="A21" s="18"/>
      <c r="B21" s="114"/>
      <c r="C21" s="111"/>
      <c r="D21" s="107"/>
      <c r="E21" s="5" t="s">
        <v>22</v>
      </c>
      <c r="F21" s="107" t="s">
        <v>12</v>
      </c>
      <c r="G21" s="107" t="s">
        <v>11</v>
      </c>
      <c r="H21" s="107">
        <v>4</v>
      </c>
      <c r="I21" s="107">
        <v>40</v>
      </c>
      <c r="J21" s="6">
        <f t="shared" si="5"/>
        <v>160</v>
      </c>
      <c r="K21" s="132">
        <v>3200</v>
      </c>
      <c r="L21" s="7">
        <v>3213</v>
      </c>
      <c r="M21" s="151">
        <f t="shared" si="2"/>
        <v>17</v>
      </c>
      <c r="N21" s="141">
        <v>17</v>
      </c>
      <c r="O21" s="108">
        <f t="shared" si="1"/>
        <v>10</v>
      </c>
      <c r="P21" s="102"/>
      <c r="Q21" s="117"/>
      <c r="R21" s="117"/>
      <c r="S21" s="105"/>
    </row>
    <row r="22" spans="1:19" ht="15" thickBot="1">
      <c r="A22" s="18"/>
      <c r="B22" s="114"/>
      <c r="C22" s="111"/>
      <c r="D22" s="107"/>
      <c r="E22" s="5" t="s">
        <v>75</v>
      </c>
      <c r="F22" s="107" t="s">
        <v>12</v>
      </c>
      <c r="G22" s="107" t="s">
        <v>11</v>
      </c>
      <c r="H22" s="107">
        <v>4</v>
      </c>
      <c r="I22" s="107">
        <v>40</v>
      </c>
      <c r="J22" s="6">
        <f t="shared" si="5"/>
        <v>160</v>
      </c>
      <c r="K22" s="132">
        <v>3200</v>
      </c>
      <c r="L22" s="7">
        <v>3213</v>
      </c>
      <c r="M22" s="151">
        <f t="shared" si="2"/>
        <v>17</v>
      </c>
      <c r="N22" s="141">
        <v>17</v>
      </c>
      <c r="O22" s="108">
        <f t="shared" si="1"/>
        <v>10</v>
      </c>
      <c r="P22" s="102"/>
      <c r="Q22" s="117"/>
      <c r="R22" s="117"/>
      <c r="S22" s="105"/>
    </row>
    <row r="23" spans="1:19" ht="15" thickBot="1">
      <c r="A23" s="18"/>
      <c r="B23" s="114"/>
      <c r="C23" s="111"/>
      <c r="D23" s="107"/>
      <c r="E23" s="5" t="s">
        <v>76</v>
      </c>
      <c r="F23" s="107" t="s">
        <v>12</v>
      </c>
      <c r="G23" s="107" t="s">
        <v>11</v>
      </c>
      <c r="H23" s="107">
        <v>4</v>
      </c>
      <c r="I23" s="107">
        <v>40</v>
      </c>
      <c r="J23" s="6">
        <f t="shared" si="5"/>
        <v>160</v>
      </c>
      <c r="K23" s="132">
        <v>3200</v>
      </c>
      <c r="L23" s="7">
        <v>3213</v>
      </c>
      <c r="M23" s="151">
        <f t="shared" si="2"/>
        <v>17</v>
      </c>
      <c r="N23" s="141">
        <v>17</v>
      </c>
      <c r="O23" s="108">
        <f t="shared" si="1"/>
        <v>10</v>
      </c>
      <c r="P23" s="102"/>
      <c r="Q23" s="117"/>
      <c r="R23" s="117"/>
      <c r="S23" s="105"/>
    </row>
    <row r="24" spans="1:19" ht="15" thickBot="1">
      <c r="A24" s="18"/>
      <c r="B24" s="114"/>
      <c r="C24" s="111"/>
      <c r="D24" s="107"/>
      <c r="E24" s="5" t="s">
        <v>77</v>
      </c>
      <c r="F24" s="107" t="s">
        <v>18</v>
      </c>
      <c r="G24" s="107" t="s">
        <v>11</v>
      </c>
      <c r="H24" s="107">
        <v>4</v>
      </c>
      <c r="I24" s="107">
        <v>60</v>
      </c>
      <c r="J24" s="6">
        <f t="shared" si="5"/>
        <v>240</v>
      </c>
      <c r="K24" s="132">
        <v>3200</v>
      </c>
      <c r="L24" s="7">
        <v>3200</v>
      </c>
      <c r="M24" s="151">
        <f t="shared" si="2"/>
        <v>17</v>
      </c>
      <c r="N24" s="141">
        <v>17</v>
      </c>
      <c r="O24" s="108">
        <f t="shared" si="1"/>
        <v>15</v>
      </c>
      <c r="P24" s="102"/>
      <c r="Q24" s="117"/>
      <c r="R24" s="117"/>
      <c r="S24" s="105"/>
    </row>
    <row r="25" spans="1:19" ht="15" thickBot="1">
      <c r="A25" s="18" t="s">
        <v>8</v>
      </c>
      <c r="B25" s="114"/>
      <c r="C25" s="111"/>
      <c r="D25" s="6" t="s">
        <v>78</v>
      </c>
      <c r="E25" s="5" t="s">
        <v>19</v>
      </c>
      <c r="F25" s="107" t="s">
        <v>12</v>
      </c>
      <c r="G25" s="107" t="s">
        <v>11</v>
      </c>
      <c r="H25" s="107">
        <v>4</v>
      </c>
      <c r="I25" s="107">
        <v>40</v>
      </c>
      <c r="J25" s="6">
        <f t="shared" si="0"/>
        <v>160</v>
      </c>
      <c r="K25" s="132">
        <v>3200</v>
      </c>
      <c r="L25" s="7">
        <v>2939</v>
      </c>
      <c r="M25" s="151">
        <f t="shared" si="2"/>
        <v>17</v>
      </c>
      <c r="N25" s="141">
        <v>17</v>
      </c>
      <c r="O25" s="108">
        <f t="shared" si="1"/>
        <v>10</v>
      </c>
      <c r="P25" s="108">
        <f>O25</f>
        <v>10</v>
      </c>
      <c r="Q25" s="117"/>
      <c r="R25" s="117"/>
      <c r="S25" s="105"/>
    </row>
    <row r="26" spans="1:19" ht="15" thickBot="1">
      <c r="A26" s="18" t="s">
        <v>8</v>
      </c>
      <c r="B26" s="114"/>
      <c r="C26" s="111"/>
      <c r="D26" s="107" t="s">
        <v>79</v>
      </c>
      <c r="E26" s="5" t="s">
        <v>21</v>
      </c>
      <c r="F26" s="107" t="s">
        <v>18</v>
      </c>
      <c r="G26" s="107" t="s">
        <v>11</v>
      </c>
      <c r="H26" s="107">
        <v>4</v>
      </c>
      <c r="I26" s="107">
        <v>25</v>
      </c>
      <c r="J26" s="6">
        <f t="shared" si="0"/>
        <v>100</v>
      </c>
      <c r="K26" s="132">
        <v>3000</v>
      </c>
      <c r="L26" s="7">
        <v>3365</v>
      </c>
      <c r="M26" s="151">
        <f t="shared" si="2"/>
        <v>18</v>
      </c>
      <c r="N26" s="141">
        <v>17</v>
      </c>
      <c r="O26" s="108">
        <f t="shared" si="1"/>
        <v>6</v>
      </c>
      <c r="P26" s="135">
        <f>SUM(O26:O27)</f>
        <v>12</v>
      </c>
      <c r="Q26" s="117"/>
      <c r="R26" s="117"/>
      <c r="S26" s="105"/>
    </row>
    <row r="27" spans="1:19" ht="15" thickBot="1">
      <c r="A27" s="18"/>
      <c r="B27" s="114"/>
      <c r="C27" s="111"/>
      <c r="D27" s="107"/>
      <c r="E27" s="5" t="s">
        <v>17</v>
      </c>
      <c r="F27" s="107" t="s">
        <v>18</v>
      </c>
      <c r="G27" s="107" t="s">
        <v>11</v>
      </c>
      <c r="H27" s="107">
        <v>4</v>
      </c>
      <c r="I27" s="107">
        <v>25</v>
      </c>
      <c r="J27" s="6">
        <f>H27*I27</f>
        <v>100</v>
      </c>
      <c r="K27" s="132">
        <v>2700</v>
      </c>
      <c r="L27" s="7">
        <v>2771</v>
      </c>
      <c r="M27" s="151">
        <f t="shared" si="2"/>
        <v>20</v>
      </c>
      <c r="N27" s="141">
        <v>17</v>
      </c>
      <c r="O27" s="108">
        <f t="shared" si="1"/>
        <v>6</v>
      </c>
      <c r="P27" s="136"/>
      <c r="Q27" s="117"/>
      <c r="R27" s="117"/>
      <c r="S27" s="105"/>
    </row>
    <row r="28" spans="1:19" ht="15" thickBot="1">
      <c r="A28" s="18"/>
      <c r="B28" s="115"/>
      <c r="C28" s="112"/>
      <c r="D28" s="134" t="s">
        <v>80</v>
      </c>
      <c r="E28" s="28" t="s">
        <v>13</v>
      </c>
      <c r="F28" s="134" t="s">
        <v>14</v>
      </c>
      <c r="G28" s="134" t="s">
        <v>11</v>
      </c>
      <c r="H28" s="134">
        <v>4</v>
      </c>
      <c r="I28" s="134">
        <v>25</v>
      </c>
      <c r="J28" s="29">
        <f>H28*I28</f>
        <v>100</v>
      </c>
      <c r="K28" s="133">
        <v>3200</v>
      </c>
      <c r="L28" s="30">
        <v>2939</v>
      </c>
      <c r="M28" s="154">
        <f t="shared" si="2"/>
        <v>17</v>
      </c>
      <c r="N28" s="141">
        <v>17</v>
      </c>
      <c r="O28" s="35">
        <f t="shared" si="1"/>
        <v>6</v>
      </c>
      <c r="P28" s="35">
        <f>O28</f>
        <v>6</v>
      </c>
      <c r="Q28" s="118"/>
      <c r="R28" s="118"/>
      <c r="S28" s="106"/>
    </row>
    <row r="29" spans="1:19" ht="15" thickBot="1">
      <c r="A29" s="18"/>
      <c r="B29" s="48"/>
      <c r="C29" s="48"/>
      <c r="D29" s="14"/>
      <c r="E29" s="13"/>
      <c r="F29" s="14"/>
      <c r="G29" s="14"/>
      <c r="H29" s="14"/>
      <c r="I29" s="14"/>
      <c r="J29" s="15"/>
      <c r="K29" s="16"/>
      <c r="L29" s="17"/>
      <c r="M29" s="145"/>
      <c r="N29" s="145"/>
      <c r="Q29" s="57">
        <f>SUM(Q2:Q28)</f>
        <v>250</v>
      </c>
      <c r="R29" s="58">
        <f>SUM(R2:R28)</f>
        <v>41</v>
      </c>
      <c r="S29" s="59">
        <f>SUM(S2:S28)</f>
        <v>291</v>
      </c>
    </row>
    <row r="30" spans="1:14" ht="15" thickBot="1">
      <c r="A30" s="18"/>
      <c r="B30" s="48"/>
      <c r="C30" s="48"/>
      <c r="D30" s="14"/>
      <c r="E30" s="13"/>
      <c r="F30" s="14"/>
      <c r="G30" s="14"/>
      <c r="H30" s="14"/>
      <c r="I30" s="14"/>
      <c r="J30" s="15"/>
      <c r="K30" s="16"/>
      <c r="L30" s="17"/>
      <c r="M30" s="145"/>
      <c r="N30" s="145"/>
    </row>
    <row r="31" spans="1:19" ht="15">
      <c r="A31" s="18" t="s">
        <v>8</v>
      </c>
      <c r="B31" s="113" t="s">
        <v>84</v>
      </c>
      <c r="C31" s="126" t="s">
        <v>85</v>
      </c>
      <c r="D31" s="60" t="s">
        <v>87</v>
      </c>
      <c r="E31" s="61" t="s">
        <v>25</v>
      </c>
      <c r="F31" s="109" t="s">
        <v>18</v>
      </c>
      <c r="G31" s="109" t="s">
        <v>11</v>
      </c>
      <c r="H31" s="109">
        <v>5</v>
      </c>
      <c r="I31" s="109">
        <v>50</v>
      </c>
      <c r="J31" s="62">
        <f t="shared" si="0"/>
        <v>250</v>
      </c>
      <c r="K31" s="131">
        <v>3600</v>
      </c>
      <c r="L31" s="131">
        <v>4013</v>
      </c>
      <c r="M31" s="153">
        <f aca="true" t="shared" si="6" ref="M31:M36">ROUNDDOWN(160/(K31/34/10),0)</f>
        <v>15</v>
      </c>
      <c r="N31" s="141">
        <v>15</v>
      </c>
      <c r="O31" s="34">
        <f aca="true" t="shared" si="7" ref="O31:O36">ROUNDUP((J31/N31),0)</f>
        <v>17</v>
      </c>
      <c r="P31" s="34">
        <f aca="true" t="shared" si="8" ref="P31:P32">O31</f>
        <v>17</v>
      </c>
      <c r="Q31" s="101">
        <f>SUM(P31:P36)</f>
        <v>73</v>
      </c>
      <c r="R31" s="131">
        <f>ROUNDUP(Q31*0.16,0)</f>
        <v>12</v>
      </c>
      <c r="S31" s="98">
        <f>Q31+R31</f>
        <v>85</v>
      </c>
    </row>
    <row r="32" spans="1:19" ht="15">
      <c r="A32" s="18"/>
      <c r="B32" s="114"/>
      <c r="C32" s="127"/>
      <c r="D32" s="122" t="s">
        <v>92</v>
      </c>
      <c r="E32" s="3" t="s">
        <v>37</v>
      </c>
      <c r="F32" s="3" t="s">
        <v>18</v>
      </c>
      <c r="G32" s="107" t="s">
        <v>11</v>
      </c>
      <c r="H32" s="3">
        <v>5</v>
      </c>
      <c r="I32" s="3">
        <v>50</v>
      </c>
      <c r="J32" s="119">
        <f>H32*I32</f>
        <v>250</v>
      </c>
      <c r="K32" s="132">
        <v>4000</v>
      </c>
      <c r="L32" s="132">
        <v>4468</v>
      </c>
      <c r="M32" s="151">
        <f t="shared" si="6"/>
        <v>13</v>
      </c>
      <c r="N32" s="143">
        <v>13</v>
      </c>
      <c r="O32" s="108">
        <f t="shared" si="7"/>
        <v>20</v>
      </c>
      <c r="P32" s="108">
        <f t="shared" si="8"/>
        <v>20</v>
      </c>
      <c r="Q32" s="102"/>
      <c r="R32" s="132"/>
      <c r="S32" s="99"/>
    </row>
    <row r="33" spans="1:19" ht="15">
      <c r="A33" s="18" t="s">
        <v>8</v>
      </c>
      <c r="B33" s="114"/>
      <c r="C33" s="127"/>
      <c r="D33" s="122" t="s">
        <v>88</v>
      </c>
      <c r="E33" s="3" t="s">
        <v>26</v>
      </c>
      <c r="F33" s="107" t="s">
        <v>18</v>
      </c>
      <c r="G33" s="107" t="s">
        <v>11</v>
      </c>
      <c r="H33" s="107">
        <v>4</v>
      </c>
      <c r="I33" s="107">
        <v>30</v>
      </c>
      <c r="J33" s="119">
        <f t="shared" si="0"/>
        <v>120</v>
      </c>
      <c r="K33" s="132">
        <v>3200</v>
      </c>
      <c r="L33" s="132">
        <v>3313</v>
      </c>
      <c r="M33" s="151">
        <f t="shared" si="6"/>
        <v>17</v>
      </c>
      <c r="N33" s="143">
        <v>17</v>
      </c>
      <c r="O33" s="108">
        <f t="shared" si="7"/>
        <v>8</v>
      </c>
      <c r="P33" s="102">
        <f>SUM(O33:O34)</f>
        <v>16</v>
      </c>
      <c r="Q33" s="102"/>
      <c r="R33" s="132"/>
      <c r="S33" s="99"/>
    </row>
    <row r="34" spans="1:19" ht="15">
      <c r="A34" s="18" t="s">
        <v>8</v>
      </c>
      <c r="B34" s="114"/>
      <c r="C34" s="127"/>
      <c r="D34" s="122"/>
      <c r="E34" s="3" t="s">
        <v>26</v>
      </c>
      <c r="F34" s="107" t="s">
        <v>12</v>
      </c>
      <c r="G34" s="107" t="s">
        <v>11</v>
      </c>
      <c r="H34" s="107">
        <v>4</v>
      </c>
      <c r="I34" s="107">
        <v>30</v>
      </c>
      <c r="J34" s="119">
        <f t="shared" si="0"/>
        <v>120</v>
      </c>
      <c r="K34" s="132">
        <v>3200</v>
      </c>
      <c r="L34" s="132">
        <v>3298</v>
      </c>
      <c r="M34" s="151">
        <f t="shared" si="6"/>
        <v>17</v>
      </c>
      <c r="N34" s="143">
        <v>17</v>
      </c>
      <c r="O34" s="108">
        <f t="shared" si="7"/>
        <v>8</v>
      </c>
      <c r="P34" s="102"/>
      <c r="Q34" s="102"/>
      <c r="R34" s="132"/>
      <c r="S34" s="99"/>
    </row>
    <row r="35" spans="1:19" ht="15">
      <c r="A35" s="18"/>
      <c r="B35" s="114"/>
      <c r="C35" s="127"/>
      <c r="D35" s="123" t="s">
        <v>89</v>
      </c>
      <c r="E35" s="3" t="s">
        <v>34</v>
      </c>
      <c r="F35" s="107" t="s">
        <v>12</v>
      </c>
      <c r="G35" s="107" t="s">
        <v>11</v>
      </c>
      <c r="H35" s="107">
        <v>4</v>
      </c>
      <c r="I35" s="107">
        <v>40</v>
      </c>
      <c r="J35" s="119">
        <f>H35*I35</f>
        <v>160</v>
      </c>
      <c r="K35" s="132">
        <v>2400</v>
      </c>
      <c r="L35" s="132">
        <v>2743</v>
      </c>
      <c r="M35" s="151">
        <f t="shared" si="6"/>
        <v>22</v>
      </c>
      <c r="N35" s="143">
        <v>17</v>
      </c>
      <c r="O35" s="108">
        <f t="shared" si="7"/>
        <v>10</v>
      </c>
      <c r="P35" s="102">
        <f>SUM(O35:O36)</f>
        <v>20</v>
      </c>
      <c r="Q35" s="102"/>
      <c r="R35" s="132"/>
      <c r="S35" s="99"/>
    </row>
    <row r="36" spans="1:19" ht="15" thickBot="1">
      <c r="A36" s="18"/>
      <c r="B36" s="114"/>
      <c r="C36" s="128"/>
      <c r="D36" s="124"/>
      <c r="E36" s="65" t="s">
        <v>34</v>
      </c>
      <c r="F36" s="134" t="s">
        <v>12</v>
      </c>
      <c r="G36" s="134" t="s">
        <v>11</v>
      </c>
      <c r="H36" s="134">
        <v>4</v>
      </c>
      <c r="I36" s="134">
        <v>40</v>
      </c>
      <c r="J36" s="137">
        <f>H36*I36</f>
        <v>160</v>
      </c>
      <c r="K36" s="133">
        <v>3200</v>
      </c>
      <c r="L36" s="133">
        <v>2873</v>
      </c>
      <c r="M36" s="154">
        <f t="shared" si="6"/>
        <v>17</v>
      </c>
      <c r="N36" s="144">
        <v>17</v>
      </c>
      <c r="O36" s="35">
        <f t="shared" si="7"/>
        <v>10</v>
      </c>
      <c r="P36" s="103"/>
      <c r="Q36" s="103"/>
      <c r="R36" s="133"/>
      <c r="S36" s="100"/>
    </row>
    <row r="37" spans="1:19" ht="15" thickBot="1">
      <c r="A37" s="18" t="s">
        <v>8</v>
      </c>
      <c r="B37" s="114"/>
      <c r="C37" s="126" t="s">
        <v>102</v>
      </c>
      <c r="D37" s="70" t="s">
        <v>91</v>
      </c>
      <c r="E37" s="3" t="s">
        <v>28</v>
      </c>
      <c r="F37" s="107" t="s">
        <v>18</v>
      </c>
      <c r="G37" s="107" t="s">
        <v>11</v>
      </c>
      <c r="H37" s="107">
        <v>4</v>
      </c>
      <c r="I37" s="107">
        <v>40</v>
      </c>
      <c r="J37" s="119">
        <f t="shared" si="0"/>
        <v>160</v>
      </c>
      <c r="K37" s="132">
        <v>3200</v>
      </c>
      <c r="L37" s="132">
        <v>3530</v>
      </c>
      <c r="M37" s="154">
        <f aca="true" t="shared" si="9" ref="M37:M42">ROUNDDOWN(160/(K37/34/10),0)</f>
        <v>17</v>
      </c>
      <c r="N37" s="144">
        <v>15</v>
      </c>
      <c r="O37" s="35">
        <f aca="true" t="shared" si="10" ref="O37:O42">ROUNDUP((J37/N37),0)</f>
        <v>11</v>
      </c>
      <c r="P37" s="35">
        <f aca="true" t="shared" si="11" ref="P37:P42">O37</f>
        <v>11</v>
      </c>
      <c r="Q37" s="101">
        <f>SUM(P37:P42)</f>
        <v>102</v>
      </c>
      <c r="R37" s="131">
        <f>ROUNDUP(Q37*0.16,0)</f>
        <v>17</v>
      </c>
      <c r="S37" s="98">
        <f>Q37+R37</f>
        <v>119</v>
      </c>
    </row>
    <row r="38" spans="1:19" ht="15" thickBot="1">
      <c r="A38" s="18" t="s">
        <v>8</v>
      </c>
      <c r="B38" s="114"/>
      <c r="C38" s="127"/>
      <c r="D38" s="70" t="s">
        <v>93</v>
      </c>
      <c r="E38" s="3" t="s">
        <v>29</v>
      </c>
      <c r="F38" s="107" t="s">
        <v>18</v>
      </c>
      <c r="G38" s="107" t="s">
        <v>11</v>
      </c>
      <c r="H38" s="107">
        <v>5</v>
      </c>
      <c r="I38" s="107">
        <v>40</v>
      </c>
      <c r="J38" s="119">
        <f t="shared" si="0"/>
        <v>200</v>
      </c>
      <c r="K38" s="132">
        <v>4000</v>
      </c>
      <c r="L38" s="132">
        <v>4131</v>
      </c>
      <c r="M38" s="154">
        <f t="shared" si="9"/>
        <v>13</v>
      </c>
      <c r="N38" s="144">
        <v>10</v>
      </c>
      <c r="O38" s="35">
        <f t="shared" si="10"/>
        <v>20</v>
      </c>
      <c r="P38" s="35">
        <f t="shared" si="11"/>
        <v>20</v>
      </c>
      <c r="Q38" s="102"/>
      <c r="R38" s="132"/>
      <c r="S38" s="99"/>
    </row>
    <row r="39" spans="1:19" ht="15" thickBot="1">
      <c r="A39" s="18" t="s">
        <v>8</v>
      </c>
      <c r="B39" s="114"/>
      <c r="C39" s="127"/>
      <c r="D39" s="70" t="s">
        <v>94</v>
      </c>
      <c r="E39" s="3" t="s">
        <v>31</v>
      </c>
      <c r="F39" s="107" t="s">
        <v>18</v>
      </c>
      <c r="G39" s="107" t="s">
        <v>11</v>
      </c>
      <c r="H39" s="107">
        <v>5</v>
      </c>
      <c r="I39" s="107">
        <v>30</v>
      </c>
      <c r="J39" s="119">
        <f t="shared" si="0"/>
        <v>150</v>
      </c>
      <c r="K39" s="132">
        <v>4000</v>
      </c>
      <c r="L39" s="132">
        <v>4558</v>
      </c>
      <c r="M39" s="154">
        <f t="shared" si="9"/>
        <v>13</v>
      </c>
      <c r="N39" s="144">
        <v>12</v>
      </c>
      <c r="O39" s="35">
        <f t="shared" si="10"/>
        <v>13</v>
      </c>
      <c r="P39" s="35">
        <f t="shared" si="11"/>
        <v>13</v>
      </c>
      <c r="Q39" s="102"/>
      <c r="R39" s="132"/>
      <c r="S39" s="99"/>
    </row>
    <row r="40" spans="1:19" ht="15" thickBot="1">
      <c r="A40" s="18"/>
      <c r="B40" s="114"/>
      <c r="C40" s="127"/>
      <c r="D40" s="70" t="s">
        <v>95</v>
      </c>
      <c r="E40" s="3" t="s">
        <v>33</v>
      </c>
      <c r="F40" s="107" t="s">
        <v>18</v>
      </c>
      <c r="G40" s="107" t="s">
        <v>11</v>
      </c>
      <c r="H40" s="107">
        <v>5</v>
      </c>
      <c r="I40" s="107">
        <v>40</v>
      </c>
      <c r="J40" s="119">
        <f>H40*I40</f>
        <v>200</v>
      </c>
      <c r="K40" s="132">
        <v>4000</v>
      </c>
      <c r="L40" s="132">
        <v>4259</v>
      </c>
      <c r="M40" s="154">
        <f t="shared" si="9"/>
        <v>13</v>
      </c>
      <c r="N40" s="144">
        <v>15</v>
      </c>
      <c r="O40" s="35">
        <f t="shared" si="10"/>
        <v>14</v>
      </c>
      <c r="P40" s="35">
        <f t="shared" si="11"/>
        <v>14</v>
      </c>
      <c r="Q40" s="102"/>
      <c r="R40" s="132"/>
      <c r="S40" s="99"/>
    </row>
    <row r="41" spans="1:19" ht="15" thickBot="1">
      <c r="A41" s="18"/>
      <c r="B41" s="114"/>
      <c r="C41" s="127"/>
      <c r="D41" s="70" t="s">
        <v>96</v>
      </c>
      <c r="E41" s="3" t="s">
        <v>36</v>
      </c>
      <c r="F41" s="107" t="s">
        <v>18</v>
      </c>
      <c r="G41" s="107" t="s">
        <v>11</v>
      </c>
      <c r="H41" s="107">
        <v>6</v>
      </c>
      <c r="I41" s="107">
        <v>40</v>
      </c>
      <c r="J41" s="119">
        <f>H41*I41</f>
        <v>240</v>
      </c>
      <c r="K41" s="132">
        <v>7200</v>
      </c>
      <c r="L41" s="132">
        <v>7503</v>
      </c>
      <c r="M41" s="154">
        <f t="shared" si="9"/>
        <v>7</v>
      </c>
      <c r="N41" s="144">
        <v>8</v>
      </c>
      <c r="O41" s="35">
        <f t="shared" si="10"/>
        <v>30</v>
      </c>
      <c r="P41" s="35">
        <f t="shared" si="11"/>
        <v>30</v>
      </c>
      <c r="Q41" s="102"/>
      <c r="R41" s="132"/>
      <c r="S41" s="99"/>
    </row>
    <row r="42" spans="1:19" ht="15" thickBot="1">
      <c r="A42" s="18"/>
      <c r="B42" s="114"/>
      <c r="C42" s="128"/>
      <c r="D42" s="70" t="s">
        <v>100</v>
      </c>
      <c r="E42" s="3" t="s">
        <v>38</v>
      </c>
      <c r="F42" s="107" t="s">
        <v>18</v>
      </c>
      <c r="G42" s="107" t="s">
        <v>11</v>
      </c>
      <c r="H42" s="107">
        <v>4</v>
      </c>
      <c r="I42" s="107">
        <v>40</v>
      </c>
      <c r="J42" s="119">
        <f>H42*I42</f>
        <v>160</v>
      </c>
      <c r="K42" s="132">
        <v>3200</v>
      </c>
      <c r="L42" s="132">
        <v>3487</v>
      </c>
      <c r="M42" s="154">
        <f t="shared" si="9"/>
        <v>17</v>
      </c>
      <c r="N42" s="144">
        <v>12</v>
      </c>
      <c r="O42" s="35">
        <f t="shared" si="10"/>
        <v>14</v>
      </c>
      <c r="P42" s="35">
        <f t="shared" si="11"/>
        <v>14</v>
      </c>
      <c r="Q42" s="103"/>
      <c r="R42" s="133"/>
      <c r="S42" s="100"/>
    </row>
    <row r="43" spans="1:19" ht="15">
      <c r="A43" s="18" t="s">
        <v>8</v>
      </c>
      <c r="B43" s="120"/>
      <c r="C43" s="129" t="s">
        <v>103</v>
      </c>
      <c r="D43" s="67" t="s">
        <v>97</v>
      </c>
      <c r="E43" s="61" t="s">
        <v>32</v>
      </c>
      <c r="F43" s="109" t="s">
        <v>12</v>
      </c>
      <c r="G43" s="109" t="s">
        <v>11</v>
      </c>
      <c r="H43" s="109">
        <v>4</v>
      </c>
      <c r="I43" s="109">
        <v>30</v>
      </c>
      <c r="J43" s="62">
        <f t="shared" si="0"/>
        <v>120</v>
      </c>
      <c r="K43" s="131">
        <v>3200</v>
      </c>
      <c r="L43" s="131">
        <v>2997</v>
      </c>
      <c r="M43" s="153">
        <f aca="true" t="shared" si="12" ref="M43:M49">ROUNDDOWN(160/(K43/34/10),0)</f>
        <v>17</v>
      </c>
      <c r="N43" s="141">
        <v>17</v>
      </c>
      <c r="O43" s="34">
        <f aca="true" t="shared" si="13" ref="O43:O49">ROUNDUP((J43/N43),0)</f>
        <v>8</v>
      </c>
      <c r="P43" s="34">
        <f aca="true" t="shared" si="14" ref="P43:P45">O43</f>
        <v>8</v>
      </c>
      <c r="Q43" s="101">
        <f>SUM(P43:P49)</f>
        <v>69</v>
      </c>
      <c r="R43" s="131">
        <f>ROUNDUP(Q43*0.16,0)</f>
        <v>12</v>
      </c>
      <c r="S43" s="98">
        <f>Q43+R43</f>
        <v>81</v>
      </c>
    </row>
    <row r="44" spans="1:19" ht="15">
      <c r="A44" s="18" t="s">
        <v>8</v>
      </c>
      <c r="B44" s="120"/>
      <c r="C44" s="129"/>
      <c r="D44" s="122" t="s">
        <v>98</v>
      </c>
      <c r="E44" s="3" t="s">
        <v>30</v>
      </c>
      <c r="F44" s="107" t="s">
        <v>18</v>
      </c>
      <c r="G44" s="107" t="s">
        <v>11</v>
      </c>
      <c r="H44" s="107">
        <v>5</v>
      </c>
      <c r="I44" s="107">
        <v>40</v>
      </c>
      <c r="J44" s="119">
        <f>H44*I44</f>
        <v>200</v>
      </c>
      <c r="K44" s="132">
        <v>3600</v>
      </c>
      <c r="L44" s="132">
        <v>3927</v>
      </c>
      <c r="M44" s="151">
        <f t="shared" si="12"/>
        <v>15</v>
      </c>
      <c r="N44" s="143">
        <v>15</v>
      </c>
      <c r="O44" s="108">
        <f t="shared" si="13"/>
        <v>14</v>
      </c>
      <c r="P44" s="108">
        <f t="shared" si="14"/>
        <v>14</v>
      </c>
      <c r="Q44" s="102"/>
      <c r="R44" s="132"/>
      <c r="S44" s="99"/>
    </row>
    <row r="45" spans="1:19" ht="15">
      <c r="A45" s="18" t="s">
        <v>8</v>
      </c>
      <c r="B45" s="120"/>
      <c r="C45" s="129"/>
      <c r="D45" s="122" t="s">
        <v>90</v>
      </c>
      <c r="E45" s="3" t="s">
        <v>27</v>
      </c>
      <c r="F45" s="107" t="s">
        <v>18</v>
      </c>
      <c r="G45" s="107" t="s">
        <v>11</v>
      </c>
      <c r="H45" s="107">
        <v>4</v>
      </c>
      <c r="I45" s="107">
        <v>40</v>
      </c>
      <c r="J45" s="119">
        <f>H45*I45</f>
        <v>160</v>
      </c>
      <c r="K45" s="132">
        <v>3200</v>
      </c>
      <c r="L45" s="132">
        <v>3434</v>
      </c>
      <c r="M45" s="151">
        <f t="shared" si="12"/>
        <v>17</v>
      </c>
      <c r="N45" s="143">
        <v>15</v>
      </c>
      <c r="O45" s="108">
        <f t="shared" si="13"/>
        <v>11</v>
      </c>
      <c r="P45" s="108">
        <f t="shared" si="14"/>
        <v>11</v>
      </c>
      <c r="Q45" s="102"/>
      <c r="R45" s="132"/>
      <c r="S45" s="99"/>
    </row>
    <row r="46" spans="1:19" ht="15">
      <c r="A46" s="18" t="s">
        <v>8</v>
      </c>
      <c r="B46" s="120"/>
      <c r="C46" s="129"/>
      <c r="D46" s="123" t="s">
        <v>99</v>
      </c>
      <c r="E46" s="3" t="s">
        <v>35</v>
      </c>
      <c r="F46" s="107" t="s">
        <v>12</v>
      </c>
      <c r="G46" s="3" t="s">
        <v>11</v>
      </c>
      <c r="H46" s="3">
        <v>4</v>
      </c>
      <c r="I46" s="3">
        <v>40</v>
      </c>
      <c r="J46" s="119">
        <f t="shared" si="0"/>
        <v>160</v>
      </c>
      <c r="K46" s="132">
        <v>3200</v>
      </c>
      <c r="L46" s="132">
        <v>2980</v>
      </c>
      <c r="M46" s="151">
        <f t="shared" si="12"/>
        <v>17</v>
      </c>
      <c r="N46" s="143">
        <v>17</v>
      </c>
      <c r="O46" s="108">
        <f t="shared" si="13"/>
        <v>10</v>
      </c>
      <c r="P46" s="135">
        <f>O46+O47</f>
        <v>20</v>
      </c>
      <c r="Q46" s="102"/>
      <c r="R46" s="132"/>
      <c r="S46" s="99"/>
    </row>
    <row r="47" spans="1:19" ht="15">
      <c r="A47" s="18" t="s">
        <v>8</v>
      </c>
      <c r="B47" s="120"/>
      <c r="C47" s="129"/>
      <c r="D47" s="123"/>
      <c r="E47" s="3" t="s">
        <v>104</v>
      </c>
      <c r="F47" s="3" t="s">
        <v>10</v>
      </c>
      <c r="G47" s="107" t="s">
        <v>11</v>
      </c>
      <c r="H47" s="3">
        <v>4</v>
      </c>
      <c r="I47" s="3">
        <v>40</v>
      </c>
      <c r="J47" s="119">
        <f t="shared" si="0"/>
        <v>160</v>
      </c>
      <c r="K47" s="132">
        <v>2400</v>
      </c>
      <c r="L47" s="132">
        <v>2698</v>
      </c>
      <c r="M47" s="151">
        <f t="shared" si="12"/>
        <v>22</v>
      </c>
      <c r="N47" s="143">
        <v>17</v>
      </c>
      <c r="O47" s="108">
        <f t="shared" si="13"/>
        <v>10</v>
      </c>
      <c r="P47" s="136"/>
      <c r="Q47" s="102"/>
      <c r="R47" s="132"/>
      <c r="S47" s="99"/>
    </row>
    <row r="48" spans="1:19" ht="15">
      <c r="A48" s="18" t="s">
        <v>8</v>
      </c>
      <c r="B48" s="120"/>
      <c r="C48" s="129"/>
      <c r="D48" s="122" t="s">
        <v>101</v>
      </c>
      <c r="E48" s="3" t="s">
        <v>105</v>
      </c>
      <c r="F48" s="107" t="s">
        <v>18</v>
      </c>
      <c r="G48" s="107" t="s">
        <v>11</v>
      </c>
      <c r="H48" s="107">
        <v>4</v>
      </c>
      <c r="I48" s="107">
        <v>30</v>
      </c>
      <c r="J48" s="119">
        <f aca="true" t="shared" si="15" ref="J48:J68">H48*I48</f>
        <v>120</v>
      </c>
      <c r="K48" s="132">
        <v>2400</v>
      </c>
      <c r="L48" s="132">
        <v>3172</v>
      </c>
      <c r="M48" s="151">
        <f t="shared" si="12"/>
        <v>22</v>
      </c>
      <c r="N48" s="143">
        <v>17</v>
      </c>
      <c r="O48" s="108">
        <f t="shared" si="13"/>
        <v>8</v>
      </c>
      <c r="P48" s="135">
        <f>O48+O49</f>
        <v>16</v>
      </c>
      <c r="Q48" s="102"/>
      <c r="R48" s="132"/>
      <c r="S48" s="99"/>
    </row>
    <row r="49" spans="1:19" ht="15" thickBot="1">
      <c r="A49" s="18" t="s">
        <v>8</v>
      </c>
      <c r="B49" s="121"/>
      <c r="C49" s="130"/>
      <c r="D49" s="125"/>
      <c r="E49" s="65" t="s">
        <v>39</v>
      </c>
      <c r="F49" s="134" t="s">
        <v>12</v>
      </c>
      <c r="G49" s="134" t="s">
        <v>11</v>
      </c>
      <c r="H49" s="134">
        <v>4</v>
      </c>
      <c r="I49" s="134">
        <v>30</v>
      </c>
      <c r="J49" s="137">
        <f t="shared" si="15"/>
        <v>120</v>
      </c>
      <c r="K49" s="133">
        <v>3200</v>
      </c>
      <c r="L49" s="133">
        <v>2990</v>
      </c>
      <c r="M49" s="154">
        <f t="shared" si="12"/>
        <v>17</v>
      </c>
      <c r="N49" s="144">
        <v>17</v>
      </c>
      <c r="O49" s="35">
        <f t="shared" si="13"/>
        <v>8</v>
      </c>
      <c r="P49" s="118"/>
      <c r="Q49" s="103"/>
      <c r="R49" s="133"/>
      <c r="S49" s="100"/>
    </row>
    <row r="50" spans="1:19" ht="15" thickBot="1">
      <c r="A50" s="3"/>
      <c r="B50" s="43"/>
      <c r="C50" s="11"/>
      <c r="D50" s="20"/>
      <c r="E50" s="19"/>
      <c r="F50" s="12"/>
      <c r="G50" s="12"/>
      <c r="H50" s="12"/>
      <c r="I50" s="12"/>
      <c r="J50" s="20"/>
      <c r="K50" s="21"/>
      <c r="L50" s="22"/>
      <c r="M50" s="145"/>
      <c r="N50" s="145"/>
      <c r="Q50" s="69">
        <f>SUM(Q31:Q49)</f>
        <v>244</v>
      </c>
      <c r="R50" s="69">
        <f>SUM(R31:R49)</f>
        <v>41</v>
      </c>
      <c r="S50" s="69">
        <f>SUM(S31:S49)</f>
        <v>285</v>
      </c>
    </row>
    <row r="51" spans="1:14" ht="15" thickBot="1">
      <c r="A51" s="3"/>
      <c r="B51" s="68"/>
      <c r="C51" s="10"/>
      <c r="D51" s="46"/>
      <c r="E51" s="45"/>
      <c r="F51" s="44"/>
      <c r="G51" s="44"/>
      <c r="H51" s="44"/>
      <c r="I51" s="44"/>
      <c r="J51" s="46"/>
      <c r="K51" s="140"/>
      <c r="L51" s="47"/>
      <c r="M51" s="145"/>
      <c r="N51" s="145"/>
    </row>
    <row r="52" spans="1:19" ht="15">
      <c r="A52" s="18" t="s">
        <v>8</v>
      </c>
      <c r="B52" s="113" t="s">
        <v>86</v>
      </c>
      <c r="C52" s="110" t="s">
        <v>106</v>
      </c>
      <c r="D52" s="109" t="s">
        <v>114</v>
      </c>
      <c r="E52" s="23" t="s">
        <v>9</v>
      </c>
      <c r="F52" s="109" t="s">
        <v>12</v>
      </c>
      <c r="G52" s="109" t="s">
        <v>11</v>
      </c>
      <c r="H52" s="109">
        <v>4</v>
      </c>
      <c r="I52" s="109">
        <v>40</v>
      </c>
      <c r="J52" s="25">
        <f t="shared" si="15"/>
        <v>160</v>
      </c>
      <c r="K52" s="131">
        <v>3000</v>
      </c>
      <c r="L52" s="26">
        <v>3011</v>
      </c>
      <c r="M52" s="89">
        <f aca="true" t="shared" si="16" ref="M52:M70">ROUNDDOWN(160/(K52/34/10),0)</f>
        <v>18</v>
      </c>
      <c r="N52" s="141">
        <v>18</v>
      </c>
      <c r="O52" s="34">
        <f aca="true" t="shared" si="17" ref="O52:O70">ROUNDUP((J52/N52),0)</f>
        <v>9</v>
      </c>
      <c r="P52" s="101">
        <f>O52+O53</f>
        <v>18</v>
      </c>
      <c r="Q52" s="101">
        <f>SUM(P52:P57)</f>
        <v>50</v>
      </c>
      <c r="R52" s="131">
        <f>ROUNDUP(Q52*0.16,0)</f>
        <v>8</v>
      </c>
      <c r="S52" s="98">
        <f>Q52+R52</f>
        <v>58</v>
      </c>
    </row>
    <row r="53" spans="1:19" ht="15">
      <c r="A53" s="18"/>
      <c r="B53" s="114"/>
      <c r="C53" s="111"/>
      <c r="D53" s="107"/>
      <c r="E53" s="5" t="s">
        <v>107</v>
      </c>
      <c r="F53" s="107" t="s">
        <v>12</v>
      </c>
      <c r="G53" s="107" t="s">
        <v>11</v>
      </c>
      <c r="H53" s="107">
        <v>4</v>
      </c>
      <c r="I53" s="107">
        <v>40</v>
      </c>
      <c r="J53" s="6">
        <f>H53*I53</f>
        <v>160</v>
      </c>
      <c r="K53" s="132">
        <v>3000</v>
      </c>
      <c r="L53" s="7">
        <v>3011</v>
      </c>
      <c r="M53" s="87">
        <f t="shared" si="16"/>
        <v>18</v>
      </c>
      <c r="N53" s="143">
        <v>18</v>
      </c>
      <c r="O53" s="108">
        <f t="shared" si="17"/>
        <v>9</v>
      </c>
      <c r="P53" s="102"/>
      <c r="Q53" s="102"/>
      <c r="R53" s="132"/>
      <c r="S53" s="99"/>
    </row>
    <row r="54" spans="1:19" ht="15">
      <c r="A54" s="18" t="s">
        <v>8</v>
      </c>
      <c r="B54" s="114"/>
      <c r="C54" s="111"/>
      <c r="D54" s="107" t="s">
        <v>115</v>
      </c>
      <c r="E54" s="8" t="s">
        <v>15</v>
      </c>
      <c r="F54" s="107" t="s">
        <v>12</v>
      </c>
      <c r="G54" s="107" t="s">
        <v>11</v>
      </c>
      <c r="H54" s="107">
        <v>4</v>
      </c>
      <c r="I54" s="107">
        <v>40</v>
      </c>
      <c r="J54" s="6">
        <f t="shared" si="15"/>
        <v>160</v>
      </c>
      <c r="K54" s="132">
        <v>3000</v>
      </c>
      <c r="L54" s="7">
        <v>3033</v>
      </c>
      <c r="M54" s="87">
        <f t="shared" si="16"/>
        <v>18</v>
      </c>
      <c r="N54" s="143">
        <v>18</v>
      </c>
      <c r="O54" s="108">
        <f t="shared" si="17"/>
        <v>9</v>
      </c>
      <c r="P54" s="102">
        <f>O54+O55</f>
        <v>18</v>
      </c>
      <c r="Q54" s="102"/>
      <c r="R54" s="132"/>
      <c r="S54" s="99"/>
    </row>
    <row r="55" spans="1:19" ht="15">
      <c r="A55" s="18"/>
      <c r="B55" s="114"/>
      <c r="C55" s="111"/>
      <c r="D55" s="107"/>
      <c r="E55" s="8" t="s">
        <v>108</v>
      </c>
      <c r="F55" s="107" t="s">
        <v>12</v>
      </c>
      <c r="G55" s="107" t="s">
        <v>11</v>
      </c>
      <c r="H55" s="107">
        <v>4</v>
      </c>
      <c r="I55" s="107">
        <v>40</v>
      </c>
      <c r="J55" s="6">
        <f>H55*I55</f>
        <v>160</v>
      </c>
      <c r="K55" s="132">
        <v>3000</v>
      </c>
      <c r="L55" s="7">
        <v>3033</v>
      </c>
      <c r="M55" s="87">
        <f t="shared" si="16"/>
        <v>18</v>
      </c>
      <c r="N55" s="143">
        <v>18</v>
      </c>
      <c r="O55" s="108">
        <f t="shared" si="17"/>
        <v>9</v>
      </c>
      <c r="P55" s="102"/>
      <c r="Q55" s="102"/>
      <c r="R55" s="132"/>
      <c r="S55" s="99"/>
    </row>
    <row r="56" spans="1:19" ht="15">
      <c r="A56" s="18"/>
      <c r="B56" s="114"/>
      <c r="C56" s="111"/>
      <c r="D56" s="107" t="s">
        <v>116</v>
      </c>
      <c r="E56" s="5" t="s">
        <v>109</v>
      </c>
      <c r="F56" s="107" t="s">
        <v>12</v>
      </c>
      <c r="G56" s="107" t="s">
        <v>11</v>
      </c>
      <c r="H56" s="107">
        <v>4</v>
      </c>
      <c r="I56" s="107">
        <v>40</v>
      </c>
      <c r="J56" s="6">
        <f>H56*I56</f>
        <v>160</v>
      </c>
      <c r="K56" s="132">
        <v>2400</v>
      </c>
      <c r="L56" s="7">
        <v>2848</v>
      </c>
      <c r="M56" s="87">
        <f t="shared" si="16"/>
        <v>22</v>
      </c>
      <c r="N56" s="143">
        <v>20</v>
      </c>
      <c r="O56" s="108">
        <f t="shared" si="17"/>
        <v>8</v>
      </c>
      <c r="P56" s="102">
        <f>O56+O57</f>
        <v>14</v>
      </c>
      <c r="Q56" s="102"/>
      <c r="R56" s="132"/>
      <c r="S56" s="99"/>
    </row>
    <row r="57" spans="1:19" ht="15" thickBot="1">
      <c r="A57" s="18"/>
      <c r="B57" s="114"/>
      <c r="C57" s="112"/>
      <c r="D57" s="134"/>
      <c r="E57" s="28" t="s">
        <v>47</v>
      </c>
      <c r="F57" s="134" t="s">
        <v>12</v>
      </c>
      <c r="G57" s="134" t="s">
        <v>11</v>
      </c>
      <c r="H57" s="134">
        <v>3</v>
      </c>
      <c r="I57" s="134">
        <v>40</v>
      </c>
      <c r="J57" s="29">
        <f>H57*I57</f>
        <v>120</v>
      </c>
      <c r="K57" s="133">
        <v>2400</v>
      </c>
      <c r="L57" s="30">
        <v>2848</v>
      </c>
      <c r="M57" s="88">
        <f t="shared" si="16"/>
        <v>22</v>
      </c>
      <c r="N57" s="143">
        <v>20</v>
      </c>
      <c r="O57" s="35">
        <f t="shared" si="17"/>
        <v>6</v>
      </c>
      <c r="P57" s="103"/>
      <c r="Q57" s="103"/>
      <c r="R57" s="133"/>
      <c r="S57" s="100"/>
    </row>
    <row r="58" spans="1:19" ht="15">
      <c r="A58" s="18" t="s">
        <v>8</v>
      </c>
      <c r="B58" s="114"/>
      <c r="C58" s="110" t="s">
        <v>111</v>
      </c>
      <c r="D58" s="109" t="s">
        <v>118</v>
      </c>
      <c r="E58" s="23" t="s">
        <v>40</v>
      </c>
      <c r="F58" s="61" t="s">
        <v>18</v>
      </c>
      <c r="G58" s="109" t="s">
        <v>11</v>
      </c>
      <c r="H58" s="61">
        <v>5</v>
      </c>
      <c r="I58" s="61">
        <v>40</v>
      </c>
      <c r="J58" s="25">
        <f t="shared" si="15"/>
        <v>200</v>
      </c>
      <c r="K58" s="131">
        <v>3600</v>
      </c>
      <c r="L58" s="26">
        <v>3735</v>
      </c>
      <c r="M58" s="89">
        <f t="shared" si="16"/>
        <v>15</v>
      </c>
      <c r="N58" s="141">
        <v>15</v>
      </c>
      <c r="O58" s="34">
        <f t="shared" si="17"/>
        <v>14</v>
      </c>
      <c r="P58" s="101">
        <f>O58</f>
        <v>14</v>
      </c>
      <c r="Q58" s="101">
        <f>SUM(P58:P61)</f>
        <v>48</v>
      </c>
      <c r="R58" s="131">
        <f>ROUNDUP(Q58*0.16,0)</f>
        <v>8</v>
      </c>
      <c r="S58" s="98">
        <f>Q58+R58</f>
        <v>56</v>
      </c>
    </row>
    <row r="59" spans="1:19" ht="15">
      <c r="A59" s="18" t="s">
        <v>8</v>
      </c>
      <c r="B59" s="114"/>
      <c r="C59" s="111"/>
      <c r="D59" s="107" t="s">
        <v>117</v>
      </c>
      <c r="E59" s="5" t="s">
        <v>41</v>
      </c>
      <c r="F59" s="107" t="s">
        <v>18</v>
      </c>
      <c r="G59" s="107" t="s">
        <v>11</v>
      </c>
      <c r="H59" s="107">
        <v>5</v>
      </c>
      <c r="I59" s="107">
        <v>40</v>
      </c>
      <c r="J59" s="6">
        <f t="shared" si="15"/>
        <v>200</v>
      </c>
      <c r="K59" s="132">
        <v>3600</v>
      </c>
      <c r="L59" s="7">
        <v>4017</v>
      </c>
      <c r="M59" s="87">
        <f t="shared" si="16"/>
        <v>15</v>
      </c>
      <c r="N59" s="143">
        <v>15</v>
      </c>
      <c r="O59" s="108">
        <f t="shared" si="17"/>
        <v>14</v>
      </c>
      <c r="P59" s="102">
        <f aca="true" t="shared" si="18" ref="P59:P62">O59</f>
        <v>14</v>
      </c>
      <c r="Q59" s="102"/>
      <c r="R59" s="132"/>
      <c r="S59" s="99"/>
    </row>
    <row r="60" spans="1:19" ht="15">
      <c r="A60" s="18" t="s">
        <v>8</v>
      </c>
      <c r="B60" s="114"/>
      <c r="C60" s="111"/>
      <c r="D60" s="107" t="s">
        <v>137</v>
      </c>
      <c r="E60" s="5" t="s">
        <v>35</v>
      </c>
      <c r="F60" s="107" t="s">
        <v>12</v>
      </c>
      <c r="G60" s="107" t="s">
        <v>11</v>
      </c>
      <c r="H60" s="107">
        <v>4</v>
      </c>
      <c r="I60" s="107">
        <v>40</v>
      </c>
      <c r="J60" s="6">
        <f>H60*I60</f>
        <v>160</v>
      </c>
      <c r="K60" s="132">
        <v>3200</v>
      </c>
      <c r="L60" s="7">
        <v>2987</v>
      </c>
      <c r="M60" s="87">
        <f t="shared" si="16"/>
        <v>17</v>
      </c>
      <c r="N60" s="143">
        <v>17</v>
      </c>
      <c r="O60" s="108">
        <f t="shared" si="17"/>
        <v>10</v>
      </c>
      <c r="P60" s="102">
        <f t="shared" si="18"/>
        <v>10</v>
      </c>
      <c r="Q60" s="102"/>
      <c r="R60" s="132"/>
      <c r="S60" s="99"/>
    </row>
    <row r="61" spans="1:19" ht="15" thickBot="1">
      <c r="A61" s="18" t="s">
        <v>8</v>
      </c>
      <c r="B61" s="114"/>
      <c r="C61" s="112"/>
      <c r="D61" s="29" t="s">
        <v>120</v>
      </c>
      <c r="E61" s="28" t="s">
        <v>34</v>
      </c>
      <c r="F61" s="134" t="s">
        <v>12</v>
      </c>
      <c r="G61" s="134" t="s">
        <v>11</v>
      </c>
      <c r="H61" s="134">
        <v>4</v>
      </c>
      <c r="I61" s="134">
        <v>40</v>
      </c>
      <c r="J61" s="29">
        <f t="shared" si="15"/>
        <v>160</v>
      </c>
      <c r="K61" s="133">
        <v>3200</v>
      </c>
      <c r="L61" s="30">
        <v>2816</v>
      </c>
      <c r="M61" s="88">
        <f t="shared" si="16"/>
        <v>17</v>
      </c>
      <c r="N61" s="144">
        <v>17</v>
      </c>
      <c r="O61" s="35">
        <f t="shared" si="17"/>
        <v>10</v>
      </c>
      <c r="P61" s="103">
        <f t="shared" si="18"/>
        <v>10</v>
      </c>
      <c r="Q61" s="103"/>
      <c r="R61" s="133"/>
      <c r="S61" s="100"/>
    </row>
    <row r="62" spans="1:19" ht="15" thickBot="1">
      <c r="A62" s="18" t="s">
        <v>8</v>
      </c>
      <c r="B62" s="114"/>
      <c r="C62" s="110" t="s">
        <v>112</v>
      </c>
      <c r="D62" s="25" t="s">
        <v>121</v>
      </c>
      <c r="E62" s="23" t="s">
        <v>20</v>
      </c>
      <c r="F62" s="109" t="s">
        <v>12</v>
      </c>
      <c r="G62" s="109" t="s">
        <v>11</v>
      </c>
      <c r="H62" s="109">
        <v>4</v>
      </c>
      <c r="I62" s="109">
        <v>40</v>
      </c>
      <c r="J62" s="25">
        <f t="shared" si="15"/>
        <v>160</v>
      </c>
      <c r="K62" s="131">
        <v>3200</v>
      </c>
      <c r="L62" s="26">
        <v>2838</v>
      </c>
      <c r="M62" s="89">
        <f t="shared" si="16"/>
        <v>17</v>
      </c>
      <c r="N62" s="144">
        <v>17</v>
      </c>
      <c r="O62" s="34">
        <f t="shared" si="17"/>
        <v>10</v>
      </c>
      <c r="P62" s="101">
        <f t="shared" si="18"/>
        <v>10</v>
      </c>
      <c r="Q62" s="101">
        <f>SUM(P62:P67)</f>
        <v>42</v>
      </c>
      <c r="R62" s="131">
        <f>ROUNDUP(Q62*0.16,0)</f>
        <v>7</v>
      </c>
      <c r="S62" s="98">
        <f>Q62+R62</f>
        <v>49</v>
      </c>
    </row>
    <row r="63" spans="1:19" ht="15" thickBot="1">
      <c r="A63" s="18" t="s">
        <v>8</v>
      </c>
      <c r="B63" s="114"/>
      <c r="C63" s="111"/>
      <c r="D63" s="119" t="s">
        <v>122</v>
      </c>
      <c r="E63" s="5" t="s">
        <v>43</v>
      </c>
      <c r="F63" s="107" t="s">
        <v>12</v>
      </c>
      <c r="G63" s="107" t="s">
        <v>11</v>
      </c>
      <c r="H63" s="107">
        <v>4</v>
      </c>
      <c r="I63" s="107">
        <v>14</v>
      </c>
      <c r="J63" s="6">
        <f t="shared" si="15"/>
        <v>56</v>
      </c>
      <c r="K63" s="132">
        <v>3200</v>
      </c>
      <c r="L63" s="7">
        <v>2925</v>
      </c>
      <c r="M63" s="87">
        <f t="shared" si="16"/>
        <v>17</v>
      </c>
      <c r="N63" s="144">
        <v>17</v>
      </c>
      <c r="O63" s="108">
        <f t="shared" si="17"/>
        <v>4</v>
      </c>
      <c r="P63" s="102">
        <f>O63+O64+O65</f>
        <v>12</v>
      </c>
      <c r="Q63" s="102"/>
      <c r="R63" s="132"/>
      <c r="S63" s="99"/>
    </row>
    <row r="64" spans="1:19" ht="15" thickBot="1">
      <c r="A64" s="18" t="s">
        <v>8</v>
      </c>
      <c r="B64" s="114"/>
      <c r="C64" s="111"/>
      <c r="D64" s="119"/>
      <c r="E64" s="5" t="s">
        <v>44</v>
      </c>
      <c r="F64" s="107" t="s">
        <v>12</v>
      </c>
      <c r="G64" s="107" t="s">
        <v>11</v>
      </c>
      <c r="H64" s="107">
        <v>4</v>
      </c>
      <c r="I64" s="107">
        <v>14</v>
      </c>
      <c r="J64" s="6">
        <f t="shared" si="15"/>
        <v>56</v>
      </c>
      <c r="K64" s="132">
        <v>3200</v>
      </c>
      <c r="L64" s="7">
        <v>2925</v>
      </c>
      <c r="M64" s="87">
        <f t="shared" si="16"/>
        <v>17</v>
      </c>
      <c r="N64" s="144">
        <v>17</v>
      </c>
      <c r="O64" s="108">
        <f t="shared" si="17"/>
        <v>4</v>
      </c>
      <c r="P64" s="102"/>
      <c r="Q64" s="102"/>
      <c r="R64" s="132"/>
      <c r="S64" s="99"/>
    </row>
    <row r="65" spans="1:19" ht="15" thickBot="1">
      <c r="A65" s="18" t="s">
        <v>8</v>
      </c>
      <c r="B65" s="114"/>
      <c r="C65" s="111"/>
      <c r="D65" s="119"/>
      <c r="E65" s="5" t="s">
        <v>45</v>
      </c>
      <c r="F65" s="107" t="s">
        <v>12</v>
      </c>
      <c r="G65" s="107" t="s">
        <v>11</v>
      </c>
      <c r="H65" s="107">
        <v>4</v>
      </c>
      <c r="I65" s="107">
        <v>14</v>
      </c>
      <c r="J65" s="6">
        <f t="shared" si="15"/>
        <v>56</v>
      </c>
      <c r="K65" s="132">
        <v>3200</v>
      </c>
      <c r="L65" s="7">
        <v>3095</v>
      </c>
      <c r="M65" s="87">
        <f t="shared" si="16"/>
        <v>17</v>
      </c>
      <c r="N65" s="144">
        <v>17</v>
      </c>
      <c r="O65" s="108">
        <f t="shared" si="17"/>
        <v>4</v>
      </c>
      <c r="P65" s="102"/>
      <c r="Q65" s="102"/>
      <c r="R65" s="132"/>
      <c r="S65" s="99"/>
    </row>
    <row r="66" spans="1:19" ht="15" thickBot="1">
      <c r="A66" s="18" t="s">
        <v>8</v>
      </c>
      <c r="B66" s="114"/>
      <c r="C66" s="111"/>
      <c r="D66" s="119" t="s">
        <v>123</v>
      </c>
      <c r="E66" s="5" t="s">
        <v>22</v>
      </c>
      <c r="F66" s="107" t="s">
        <v>12</v>
      </c>
      <c r="G66" s="107" t="s">
        <v>11</v>
      </c>
      <c r="H66" s="107">
        <v>4</v>
      </c>
      <c r="I66" s="107">
        <v>40</v>
      </c>
      <c r="J66" s="6">
        <f t="shared" si="15"/>
        <v>160</v>
      </c>
      <c r="K66" s="132">
        <v>3200</v>
      </c>
      <c r="L66" s="7">
        <v>3286</v>
      </c>
      <c r="M66" s="87">
        <f t="shared" si="16"/>
        <v>17</v>
      </c>
      <c r="N66" s="144">
        <v>17</v>
      </c>
      <c r="O66" s="108">
        <f t="shared" si="17"/>
        <v>10</v>
      </c>
      <c r="P66" s="102">
        <f>O66+O67</f>
        <v>20</v>
      </c>
      <c r="Q66" s="102"/>
      <c r="R66" s="132"/>
      <c r="S66" s="99"/>
    </row>
    <row r="67" spans="1:19" ht="15" thickBot="1">
      <c r="A67" s="18"/>
      <c r="B67" s="114"/>
      <c r="C67" s="112"/>
      <c r="D67" s="137"/>
      <c r="E67" s="28" t="s">
        <v>110</v>
      </c>
      <c r="F67" s="134" t="s">
        <v>12</v>
      </c>
      <c r="G67" s="134" t="s">
        <v>11</v>
      </c>
      <c r="H67" s="134">
        <v>4</v>
      </c>
      <c r="I67" s="134">
        <v>40</v>
      </c>
      <c r="J67" s="29">
        <f aca="true" t="shared" si="19" ref="J67">H67*I67</f>
        <v>160</v>
      </c>
      <c r="K67" s="133">
        <v>3200</v>
      </c>
      <c r="L67" s="30">
        <v>3286</v>
      </c>
      <c r="M67" s="88">
        <f t="shared" si="16"/>
        <v>17</v>
      </c>
      <c r="N67" s="144">
        <v>17</v>
      </c>
      <c r="O67" s="35">
        <f t="shared" si="17"/>
        <v>10</v>
      </c>
      <c r="P67" s="103"/>
      <c r="Q67" s="103"/>
      <c r="R67" s="133"/>
      <c r="S67" s="100"/>
    </row>
    <row r="68" spans="1:19" ht="15">
      <c r="A68" s="18" t="s">
        <v>8</v>
      </c>
      <c r="B68" s="114"/>
      <c r="C68" s="110" t="s">
        <v>113</v>
      </c>
      <c r="D68" s="25" t="s">
        <v>124</v>
      </c>
      <c r="E68" s="23" t="s">
        <v>46</v>
      </c>
      <c r="F68" s="109" t="s">
        <v>18</v>
      </c>
      <c r="G68" s="109" t="s">
        <v>11</v>
      </c>
      <c r="H68" s="109">
        <v>5</v>
      </c>
      <c r="I68" s="109">
        <v>30</v>
      </c>
      <c r="J68" s="25">
        <f t="shared" si="15"/>
        <v>150</v>
      </c>
      <c r="K68" s="131">
        <v>4000</v>
      </c>
      <c r="L68" s="26">
        <v>4176</v>
      </c>
      <c r="M68" s="89">
        <f t="shared" si="16"/>
        <v>13</v>
      </c>
      <c r="N68" s="141">
        <v>10</v>
      </c>
      <c r="O68" s="34">
        <f t="shared" si="17"/>
        <v>15</v>
      </c>
      <c r="P68" s="101">
        <f aca="true" t="shared" si="20" ref="P68:P70">O68</f>
        <v>15</v>
      </c>
      <c r="Q68" s="101">
        <f>SUM(P68:P70)</f>
        <v>33</v>
      </c>
      <c r="R68" s="131">
        <f>ROUNDUP(Q68*0.16,0)</f>
        <v>6</v>
      </c>
      <c r="S68" s="98">
        <f>Q68+R68</f>
        <v>39</v>
      </c>
    </row>
    <row r="69" spans="1:19" ht="15">
      <c r="A69" s="18" t="s">
        <v>8</v>
      </c>
      <c r="B69" s="114"/>
      <c r="C69" s="111"/>
      <c r="D69" s="107" t="s">
        <v>125</v>
      </c>
      <c r="E69" s="8" t="s">
        <v>28</v>
      </c>
      <c r="F69" s="107" t="s">
        <v>18</v>
      </c>
      <c r="G69" s="107" t="s">
        <v>11</v>
      </c>
      <c r="H69" s="107">
        <v>4</v>
      </c>
      <c r="I69" s="107">
        <v>30</v>
      </c>
      <c r="J69" s="6">
        <f>H69*I69</f>
        <v>120</v>
      </c>
      <c r="K69" s="132">
        <v>3200</v>
      </c>
      <c r="L69" s="7">
        <v>3380</v>
      </c>
      <c r="M69" s="87">
        <v>15</v>
      </c>
      <c r="N69" s="143">
        <v>17</v>
      </c>
      <c r="O69" s="108">
        <f t="shared" si="17"/>
        <v>8</v>
      </c>
      <c r="P69" s="102">
        <f t="shared" si="20"/>
        <v>8</v>
      </c>
      <c r="Q69" s="102"/>
      <c r="R69" s="132"/>
      <c r="S69" s="99"/>
    </row>
    <row r="70" spans="1:19" ht="15" thickBot="1">
      <c r="A70" s="18"/>
      <c r="B70" s="115"/>
      <c r="C70" s="112"/>
      <c r="D70" s="134" t="s">
        <v>126</v>
      </c>
      <c r="E70" s="28" t="s">
        <v>42</v>
      </c>
      <c r="F70" s="134" t="s">
        <v>18</v>
      </c>
      <c r="G70" s="134" t="s">
        <v>11</v>
      </c>
      <c r="H70" s="134">
        <v>4</v>
      </c>
      <c r="I70" s="134">
        <v>30</v>
      </c>
      <c r="J70" s="29">
        <f>H70*I70</f>
        <v>120</v>
      </c>
      <c r="K70" s="133">
        <v>3200</v>
      </c>
      <c r="L70" s="30">
        <v>3604</v>
      </c>
      <c r="M70" s="88">
        <f t="shared" si="16"/>
        <v>17</v>
      </c>
      <c r="N70" s="144">
        <v>12</v>
      </c>
      <c r="O70" s="35">
        <f t="shared" si="17"/>
        <v>10</v>
      </c>
      <c r="P70" s="103">
        <f t="shared" si="20"/>
        <v>10</v>
      </c>
      <c r="Q70" s="103"/>
      <c r="R70" s="133"/>
      <c r="S70" s="100"/>
    </row>
    <row r="71" spans="10:19" ht="15" thickBot="1">
      <c r="J71" s="97">
        <f>SUM(J2:J70)</f>
        <v>10108</v>
      </c>
      <c r="Q71" s="57">
        <f>SUM(Q52:Q70)</f>
        <v>173</v>
      </c>
      <c r="R71" s="57">
        <f>SUM(R52:R70)</f>
        <v>29</v>
      </c>
      <c r="S71" s="57">
        <f>SUM(S52:S70)</f>
        <v>202</v>
      </c>
    </row>
    <row r="72" ht="15" thickBot="1"/>
    <row r="73" spans="17:19" ht="16" thickBot="1">
      <c r="Q73" s="146">
        <f>Q29+Q50+Q71</f>
        <v>667</v>
      </c>
      <c r="R73" s="147">
        <f>R29+R50+R71</f>
        <v>111</v>
      </c>
      <c r="S73" s="148">
        <f>S29+S50+S71</f>
        <v>778</v>
      </c>
    </row>
    <row r="74" spans="15:17" ht="15">
      <c r="O74" t="s">
        <v>142</v>
      </c>
      <c r="P74" s="226">
        <v>0.1</v>
      </c>
      <c r="Q74">
        <f>P74*Q73</f>
        <v>66.7</v>
      </c>
    </row>
    <row r="75" ht="15">
      <c r="Q75" s="227">
        <f>SUM(Q73:Q74)</f>
        <v>733.7</v>
      </c>
    </row>
    <row r="76" spans="16:17" ht="15">
      <c r="P76" s="226">
        <v>0.16</v>
      </c>
      <c r="Q76">
        <f>P76*Q75</f>
        <v>117.39200000000001</v>
      </c>
    </row>
    <row r="77" ht="15.5">
      <c r="Q77" s="228">
        <f>SUM(Q75:Q76)</f>
        <v>851.0920000000001</v>
      </c>
    </row>
  </sheetData>
  <printOptions/>
  <pageMargins left="0.590277777777778" right="0.590277777777778" top="0.590277777777778" bottom="0.590277777777778" header="0.511805555555555" footer="0.51180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workbookViewId="0" topLeftCell="B1">
      <pane xSplit="3" ySplit="2" topLeftCell="E3" activePane="bottomRight" state="frozen"/>
      <selection pane="topLeft" activeCell="B1" sqref="B1"/>
      <selection pane="topRight" activeCell="E1" sqref="E1"/>
      <selection pane="bottomLeft" activeCell="B3" sqref="B3"/>
      <selection pane="bottomRight" activeCell="H74" sqref="H74"/>
    </sheetView>
  </sheetViews>
  <sheetFormatPr defaultColWidth="9.140625" defaultRowHeight="15"/>
  <cols>
    <col min="1" max="1" width="15.7109375" style="0" hidden="1" customWidth="1"/>
    <col min="2" max="2" width="11.8515625" style="0" customWidth="1"/>
    <col min="3" max="3" width="10.140625" style="0" customWidth="1"/>
    <col min="4" max="4" width="10.57421875" style="0" customWidth="1"/>
    <col min="5" max="5" width="25.28125" style="0" customWidth="1"/>
    <col min="6" max="7" width="10.8515625" style="0" customWidth="1"/>
    <col min="8" max="10" width="10.140625" style="0" customWidth="1"/>
    <col min="11" max="11" width="10.00390625" style="0" customWidth="1"/>
    <col min="12" max="13" width="9.57421875" style="0" customWidth="1"/>
    <col min="14" max="1014" width="8.57421875" style="0" customWidth="1"/>
  </cols>
  <sheetData>
    <row r="1" spans="5:11" ht="15" thickBot="1">
      <c r="E1" s="96" t="s">
        <v>133</v>
      </c>
      <c r="F1" s="85" t="s">
        <v>127</v>
      </c>
      <c r="G1" s="85"/>
      <c r="H1" s="85"/>
      <c r="I1" s="85"/>
      <c r="J1" s="85"/>
      <c r="K1" s="85"/>
    </row>
    <row r="2" spans="1:16" ht="29.5" thickBot="1">
      <c r="A2" s="38" t="s">
        <v>0</v>
      </c>
      <c r="B2" s="49" t="s">
        <v>1</v>
      </c>
      <c r="C2" s="50" t="s">
        <v>55</v>
      </c>
      <c r="D2" s="51" t="s">
        <v>54</v>
      </c>
      <c r="E2" s="52" t="s">
        <v>2</v>
      </c>
      <c r="F2" s="55" t="s">
        <v>132</v>
      </c>
      <c r="G2" s="55" t="s">
        <v>131</v>
      </c>
      <c r="H2" s="149" t="s">
        <v>129</v>
      </c>
      <c r="I2" s="155" t="s">
        <v>140</v>
      </c>
      <c r="J2" s="149" t="s">
        <v>141</v>
      </c>
      <c r="K2" s="55" t="s">
        <v>135</v>
      </c>
      <c r="L2" s="55" t="s">
        <v>138</v>
      </c>
      <c r="M2" s="159" t="s">
        <v>139</v>
      </c>
      <c r="N2" s="55" t="s">
        <v>83</v>
      </c>
      <c r="O2" s="54" t="s">
        <v>67</v>
      </c>
      <c r="P2" s="56" t="s">
        <v>68</v>
      </c>
    </row>
    <row r="3" spans="1:16" ht="15">
      <c r="A3" s="18" t="s">
        <v>8</v>
      </c>
      <c r="B3" s="174" t="s">
        <v>81</v>
      </c>
      <c r="C3" s="177" t="s">
        <v>58</v>
      </c>
      <c r="D3" s="180" t="s">
        <v>49</v>
      </c>
      <c r="E3" s="23" t="s">
        <v>9</v>
      </c>
      <c r="F3" s="182">
        <v>363</v>
      </c>
      <c r="G3" s="185">
        <f>F3/10</f>
        <v>36.3</v>
      </c>
      <c r="H3" s="184">
        <f>UNICENTRO!P2</f>
        <v>36</v>
      </c>
      <c r="I3" s="184">
        <f>H3*0.16</f>
        <v>5.76</v>
      </c>
      <c r="J3" s="169">
        <f>SUM(H3:I6)</f>
        <v>41.76</v>
      </c>
      <c r="K3" s="185">
        <v>26</v>
      </c>
      <c r="L3" s="185">
        <v>6</v>
      </c>
      <c r="M3" s="210">
        <f>SUM(K3:L6)</f>
        <v>32</v>
      </c>
      <c r="N3" s="185"/>
      <c r="O3" s="185"/>
      <c r="P3" s="196"/>
    </row>
    <row r="4" spans="1:16" ht="15">
      <c r="A4" s="18" t="s">
        <v>8</v>
      </c>
      <c r="B4" s="175"/>
      <c r="C4" s="178"/>
      <c r="D4" s="181"/>
      <c r="E4" s="5" t="s">
        <v>9</v>
      </c>
      <c r="F4" s="183"/>
      <c r="G4" s="186"/>
      <c r="H4" s="167"/>
      <c r="I4" s="167"/>
      <c r="J4" s="168"/>
      <c r="K4" s="186"/>
      <c r="L4" s="186"/>
      <c r="M4" s="208"/>
      <c r="N4" s="186"/>
      <c r="O4" s="186"/>
      <c r="P4" s="197"/>
    </row>
    <row r="5" spans="1:16" ht="15">
      <c r="A5" s="18"/>
      <c r="B5" s="175"/>
      <c r="C5" s="178"/>
      <c r="D5" s="181"/>
      <c r="E5" s="5" t="s">
        <v>59</v>
      </c>
      <c r="F5" s="183"/>
      <c r="G5" s="186"/>
      <c r="H5" s="167"/>
      <c r="I5" s="167"/>
      <c r="J5" s="168"/>
      <c r="K5" s="186"/>
      <c r="L5" s="186"/>
      <c r="M5" s="208"/>
      <c r="N5" s="186"/>
      <c r="O5" s="186"/>
      <c r="P5" s="197"/>
    </row>
    <row r="6" spans="1:16" ht="15">
      <c r="A6" s="18"/>
      <c r="B6" s="175"/>
      <c r="C6" s="178"/>
      <c r="D6" s="181"/>
      <c r="E6" s="5" t="s">
        <v>60</v>
      </c>
      <c r="F6" s="183"/>
      <c r="G6" s="186"/>
      <c r="H6" s="167"/>
      <c r="I6" s="167"/>
      <c r="J6" s="168"/>
      <c r="K6" s="186"/>
      <c r="L6" s="186"/>
      <c r="M6" s="208"/>
      <c r="N6" s="186"/>
      <c r="O6" s="186"/>
      <c r="P6" s="197"/>
    </row>
    <row r="7" spans="1:16" ht="15">
      <c r="A7" s="18"/>
      <c r="B7" s="175"/>
      <c r="C7" s="178"/>
      <c r="D7" s="181" t="s">
        <v>56</v>
      </c>
      <c r="E7" s="8" t="s">
        <v>15</v>
      </c>
      <c r="F7" s="183">
        <v>235</v>
      </c>
      <c r="G7" s="186">
        <f>F7/10</f>
        <v>23.5</v>
      </c>
      <c r="H7" s="172">
        <f>UNICENTRO!P6</f>
        <v>18</v>
      </c>
      <c r="I7" s="172">
        <f>H7*0.16</f>
        <v>2.88</v>
      </c>
      <c r="J7" s="170">
        <f>SUM(H7:I8)</f>
        <v>20.88</v>
      </c>
      <c r="K7" s="186">
        <v>22</v>
      </c>
      <c r="L7" s="186">
        <v>2</v>
      </c>
      <c r="M7" s="208">
        <f>SUM(K7:L8)</f>
        <v>24</v>
      </c>
      <c r="N7" s="186"/>
      <c r="O7" s="186"/>
      <c r="P7" s="197"/>
    </row>
    <row r="8" spans="1:16" ht="15">
      <c r="A8" s="18"/>
      <c r="B8" s="175"/>
      <c r="C8" s="178"/>
      <c r="D8" s="181"/>
      <c r="E8" s="8" t="s">
        <v>15</v>
      </c>
      <c r="F8" s="183"/>
      <c r="G8" s="186"/>
      <c r="H8" s="173"/>
      <c r="I8" s="173"/>
      <c r="J8" s="171"/>
      <c r="K8" s="186"/>
      <c r="L8" s="186"/>
      <c r="M8" s="208"/>
      <c r="N8" s="186"/>
      <c r="O8" s="186"/>
      <c r="P8" s="197"/>
    </row>
    <row r="9" spans="1:16" ht="15">
      <c r="A9" s="18" t="s">
        <v>8</v>
      </c>
      <c r="B9" s="175"/>
      <c r="C9" s="178"/>
      <c r="D9" s="199" t="s">
        <v>57</v>
      </c>
      <c r="E9" s="8" t="s">
        <v>16</v>
      </c>
      <c r="F9" s="183">
        <v>148</v>
      </c>
      <c r="G9" s="186">
        <f>F9/10</f>
        <v>14.8</v>
      </c>
      <c r="H9" s="172">
        <f>UNICENTRO!P8</f>
        <v>18</v>
      </c>
      <c r="I9" s="172">
        <f aca="true" t="shared" si="0" ref="I9">H9*0.16</f>
        <v>2.88</v>
      </c>
      <c r="J9" s="170">
        <f aca="true" t="shared" si="1" ref="J9">SUM(H9:I10)</f>
        <v>20.88</v>
      </c>
      <c r="K9" s="186">
        <v>10</v>
      </c>
      <c r="L9" s="186">
        <v>3</v>
      </c>
      <c r="M9" s="208">
        <f>SUM(K9:L10)</f>
        <v>13</v>
      </c>
      <c r="N9" s="186"/>
      <c r="O9" s="186"/>
      <c r="P9" s="197"/>
    </row>
    <row r="10" spans="1:16" ht="15">
      <c r="A10" s="18" t="s">
        <v>8</v>
      </c>
      <c r="B10" s="175"/>
      <c r="C10" s="178"/>
      <c r="D10" s="199"/>
      <c r="E10" s="5" t="s">
        <v>61</v>
      </c>
      <c r="F10" s="183"/>
      <c r="G10" s="186"/>
      <c r="H10" s="173"/>
      <c r="I10" s="173"/>
      <c r="J10" s="171"/>
      <c r="K10" s="186"/>
      <c r="L10" s="186"/>
      <c r="M10" s="208"/>
      <c r="N10" s="186"/>
      <c r="O10" s="186"/>
      <c r="P10" s="197"/>
    </row>
    <row r="11" spans="1:16" ht="15">
      <c r="A11" s="18" t="s">
        <v>8</v>
      </c>
      <c r="B11" s="175"/>
      <c r="C11" s="178"/>
      <c r="D11" s="181" t="s">
        <v>53</v>
      </c>
      <c r="E11" s="5" t="s">
        <v>23</v>
      </c>
      <c r="F11" s="183">
        <v>160</v>
      </c>
      <c r="G11" s="186">
        <f>F11/10</f>
        <v>16</v>
      </c>
      <c r="H11" s="167">
        <f>UNICENTRO!P10</f>
        <v>16</v>
      </c>
      <c r="I11" s="172">
        <f aca="true" t="shared" si="2" ref="I11">H11*0.16</f>
        <v>2.56</v>
      </c>
      <c r="J11" s="170">
        <f aca="true" t="shared" si="3" ref="J11">SUM(H11:I12)</f>
        <v>18.56</v>
      </c>
      <c r="K11" s="186">
        <v>6</v>
      </c>
      <c r="L11" s="186">
        <v>6</v>
      </c>
      <c r="M11" s="191">
        <f>SUM(K11:L12)</f>
        <v>12</v>
      </c>
      <c r="N11" s="186"/>
      <c r="O11" s="186"/>
      <c r="P11" s="197"/>
    </row>
    <row r="12" spans="1:16" ht="15">
      <c r="A12" s="18"/>
      <c r="B12" s="175"/>
      <c r="C12" s="178"/>
      <c r="D12" s="181"/>
      <c r="E12" s="5" t="s">
        <v>63</v>
      </c>
      <c r="F12" s="183"/>
      <c r="G12" s="186"/>
      <c r="H12" s="167"/>
      <c r="I12" s="173"/>
      <c r="J12" s="171"/>
      <c r="K12" s="186"/>
      <c r="L12" s="186"/>
      <c r="M12" s="193"/>
      <c r="N12" s="186"/>
      <c r="O12" s="186"/>
      <c r="P12" s="197"/>
    </row>
    <row r="13" spans="1:16" ht="16" thickBot="1">
      <c r="A13" s="18" t="s">
        <v>8</v>
      </c>
      <c r="B13" s="175"/>
      <c r="C13" s="179"/>
      <c r="D13" s="27" t="s">
        <v>62</v>
      </c>
      <c r="E13" s="28" t="s">
        <v>24</v>
      </c>
      <c r="F13" s="86">
        <v>92</v>
      </c>
      <c r="G13" s="37">
        <f>F13/10</f>
        <v>9.2</v>
      </c>
      <c r="H13" s="138">
        <f>UNICENTRO!P12</f>
        <v>9</v>
      </c>
      <c r="I13" s="138">
        <f>H13*0.16</f>
        <v>1.44</v>
      </c>
      <c r="J13" s="156">
        <f>SUM(H13:I13)</f>
        <v>10.44</v>
      </c>
      <c r="K13" s="36">
        <v>7</v>
      </c>
      <c r="L13" s="36">
        <v>2</v>
      </c>
      <c r="M13" s="161">
        <f>SUM(K13:L13)</f>
        <v>9</v>
      </c>
      <c r="N13" s="187"/>
      <c r="O13" s="187"/>
      <c r="P13" s="198"/>
    </row>
    <row r="14" spans="1:16" ht="15">
      <c r="A14" s="18"/>
      <c r="B14" s="175"/>
      <c r="C14" s="177" t="s">
        <v>69</v>
      </c>
      <c r="D14" s="180" t="s">
        <v>51</v>
      </c>
      <c r="E14" s="23" t="s">
        <v>71</v>
      </c>
      <c r="F14" s="182">
        <v>429</v>
      </c>
      <c r="G14" s="185">
        <f>F14/10</f>
        <v>42.9</v>
      </c>
      <c r="H14" s="184">
        <f>UNICENTRO!P13</f>
        <v>40</v>
      </c>
      <c r="I14" s="184">
        <f>H14*0.16</f>
        <v>6.4</v>
      </c>
      <c r="J14" s="169">
        <f>SUM(H14:I17)</f>
        <v>46.4</v>
      </c>
      <c r="K14" s="185">
        <v>28</v>
      </c>
      <c r="L14" s="185">
        <v>24</v>
      </c>
      <c r="M14" s="223">
        <f>SUM(K14:L17)</f>
        <v>52</v>
      </c>
      <c r="N14" s="188"/>
      <c r="O14" s="188"/>
      <c r="P14" s="219"/>
    </row>
    <row r="15" spans="1:16" ht="15">
      <c r="A15" s="18"/>
      <c r="B15" s="175"/>
      <c r="C15" s="178"/>
      <c r="D15" s="181"/>
      <c r="E15" s="5" t="s">
        <v>72</v>
      </c>
      <c r="F15" s="183"/>
      <c r="G15" s="186"/>
      <c r="H15" s="167"/>
      <c r="I15" s="167"/>
      <c r="J15" s="168"/>
      <c r="K15" s="186"/>
      <c r="L15" s="186"/>
      <c r="M15" s="192"/>
      <c r="N15" s="189"/>
      <c r="O15" s="189"/>
      <c r="P15" s="220"/>
    </row>
    <row r="16" spans="1:16" ht="15">
      <c r="A16" s="18"/>
      <c r="B16" s="175"/>
      <c r="C16" s="178"/>
      <c r="D16" s="181"/>
      <c r="E16" s="5" t="s">
        <v>73</v>
      </c>
      <c r="F16" s="183"/>
      <c r="G16" s="186"/>
      <c r="H16" s="167"/>
      <c r="I16" s="167"/>
      <c r="J16" s="168"/>
      <c r="K16" s="186"/>
      <c r="L16" s="186"/>
      <c r="M16" s="192"/>
      <c r="N16" s="189"/>
      <c r="O16" s="189"/>
      <c r="P16" s="220"/>
    </row>
    <row r="17" spans="1:16" ht="15">
      <c r="A17" s="18"/>
      <c r="B17" s="175"/>
      <c r="C17" s="178"/>
      <c r="D17" s="181"/>
      <c r="E17" s="5" t="s">
        <v>70</v>
      </c>
      <c r="F17" s="183"/>
      <c r="G17" s="186"/>
      <c r="H17" s="167"/>
      <c r="I17" s="167"/>
      <c r="J17" s="168"/>
      <c r="K17" s="186"/>
      <c r="L17" s="186"/>
      <c r="M17" s="193"/>
      <c r="N17" s="189"/>
      <c r="O17" s="189"/>
      <c r="P17" s="220"/>
    </row>
    <row r="18" spans="1:16" ht="15">
      <c r="A18" s="18"/>
      <c r="B18" s="175"/>
      <c r="C18" s="178"/>
      <c r="D18" s="181" t="s">
        <v>50</v>
      </c>
      <c r="E18" s="5" t="s">
        <v>20</v>
      </c>
      <c r="F18" s="183">
        <v>331</v>
      </c>
      <c r="G18" s="186">
        <f>F18/10</f>
        <v>33.1</v>
      </c>
      <c r="H18" s="167">
        <f>UNICENTRO!P17</f>
        <v>30</v>
      </c>
      <c r="I18" s="167">
        <f>H18*0.16</f>
        <v>4.8</v>
      </c>
      <c r="J18" s="168">
        <f>SUM(H18:I20)</f>
        <v>34.8</v>
      </c>
      <c r="K18" s="186">
        <v>17</v>
      </c>
      <c r="L18" s="186">
        <v>9</v>
      </c>
      <c r="M18" s="191">
        <f>SUM(K18:L20)</f>
        <v>26</v>
      </c>
      <c r="N18" s="189"/>
      <c r="O18" s="189"/>
      <c r="P18" s="220"/>
    </row>
    <row r="19" spans="1:16" ht="15">
      <c r="A19" s="18" t="s">
        <v>8</v>
      </c>
      <c r="B19" s="175"/>
      <c r="C19" s="178"/>
      <c r="D19" s="181"/>
      <c r="E19" s="5" t="s">
        <v>20</v>
      </c>
      <c r="F19" s="183"/>
      <c r="G19" s="186"/>
      <c r="H19" s="167"/>
      <c r="I19" s="167"/>
      <c r="J19" s="168"/>
      <c r="K19" s="186"/>
      <c r="L19" s="186"/>
      <c r="M19" s="192"/>
      <c r="N19" s="189"/>
      <c r="O19" s="189"/>
      <c r="P19" s="220"/>
    </row>
    <row r="20" spans="1:16" ht="15">
      <c r="A20" s="18"/>
      <c r="B20" s="175"/>
      <c r="C20" s="178"/>
      <c r="D20" s="181"/>
      <c r="E20" s="5" t="s">
        <v>74</v>
      </c>
      <c r="F20" s="183"/>
      <c r="G20" s="186"/>
      <c r="H20" s="167"/>
      <c r="I20" s="167"/>
      <c r="J20" s="168"/>
      <c r="K20" s="186"/>
      <c r="L20" s="186"/>
      <c r="M20" s="193"/>
      <c r="N20" s="189"/>
      <c r="O20" s="189"/>
      <c r="P20" s="220"/>
    </row>
    <row r="21" spans="1:16" ht="15">
      <c r="A21" s="18"/>
      <c r="B21" s="175"/>
      <c r="C21" s="178"/>
      <c r="D21" s="181" t="s">
        <v>52</v>
      </c>
      <c r="E21" s="5" t="s">
        <v>22</v>
      </c>
      <c r="F21" s="183">
        <v>540</v>
      </c>
      <c r="G21" s="186">
        <f>F21/10</f>
        <v>54</v>
      </c>
      <c r="H21" s="167">
        <f>UNICENTRO!P20</f>
        <v>55</v>
      </c>
      <c r="I21" s="167">
        <f>H21*0.16</f>
        <v>8.8</v>
      </c>
      <c r="J21" s="168">
        <f>SUM(H21:I25)</f>
        <v>63.8</v>
      </c>
      <c r="K21" s="186">
        <v>26</v>
      </c>
      <c r="L21" s="186">
        <v>22</v>
      </c>
      <c r="M21" s="191">
        <f>SUM(K21:L25)</f>
        <v>48</v>
      </c>
      <c r="N21" s="189"/>
      <c r="O21" s="189"/>
      <c r="P21" s="220"/>
    </row>
    <row r="22" spans="1:16" ht="15">
      <c r="A22" s="18"/>
      <c r="B22" s="175"/>
      <c r="C22" s="178"/>
      <c r="D22" s="181"/>
      <c r="E22" s="5" t="s">
        <v>22</v>
      </c>
      <c r="F22" s="183"/>
      <c r="G22" s="186"/>
      <c r="H22" s="167"/>
      <c r="I22" s="167"/>
      <c r="J22" s="168"/>
      <c r="K22" s="186"/>
      <c r="L22" s="186"/>
      <c r="M22" s="192"/>
      <c r="N22" s="189"/>
      <c r="O22" s="189"/>
      <c r="P22" s="220"/>
    </row>
    <row r="23" spans="1:16" ht="15">
      <c r="A23" s="18"/>
      <c r="B23" s="175"/>
      <c r="C23" s="178"/>
      <c r="D23" s="181"/>
      <c r="E23" s="5" t="s">
        <v>75</v>
      </c>
      <c r="F23" s="183"/>
      <c r="G23" s="186"/>
      <c r="H23" s="167"/>
      <c r="I23" s="167"/>
      <c r="J23" s="168"/>
      <c r="K23" s="186"/>
      <c r="L23" s="186"/>
      <c r="M23" s="192"/>
      <c r="N23" s="189"/>
      <c r="O23" s="189"/>
      <c r="P23" s="220"/>
    </row>
    <row r="24" spans="1:16" ht="15">
      <c r="A24" s="18"/>
      <c r="B24" s="175"/>
      <c r="C24" s="178"/>
      <c r="D24" s="181"/>
      <c r="E24" s="5" t="s">
        <v>76</v>
      </c>
      <c r="F24" s="183"/>
      <c r="G24" s="186"/>
      <c r="H24" s="167"/>
      <c r="I24" s="167"/>
      <c r="J24" s="168"/>
      <c r="K24" s="186"/>
      <c r="L24" s="186"/>
      <c r="M24" s="192"/>
      <c r="N24" s="189"/>
      <c r="O24" s="189"/>
      <c r="P24" s="220"/>
    </row>
    <row r="25" spans="1:16" ht="15">
      <c r="A25" s="18"/>
      <c r="B25" s="175"/>
      <c r="C25" s="178"/>
      <c r="D25" s="181"/>
      <c r="E25" s="5" t="s">
        <v>77</v>
      </c>
      <c r="F25" s="183"/>
      <c r="G25" s="186"/>
      <c r="H25" s="167"/>
      <c r="I25" s="167"/>
      <c r="J25" s="168"/>
      <c r="K25" s="186"/>
      <c r="L25" s="186"/>
      <c r="M25" s="193"/>
      <c r="N25" s="189"/>
      <c r="O25" s="189"/>
      <c r="P25" s="220"/>
    </row>
    <row r="26" spans="1:16" ht="16" thickBot="1">
      <c r="A26" s="18" t="s">
        <v>8</v>
      </c>
      <c r="B26" s="175"/>
      <c r="C26" s="178"/>
      <c r="D26" s="6" t="s">
        <v>78</v>
      </c>
      <c r="E26" s="5" t="s">
        <v>19</v>
      </c>
      <c r="F26" s="87">
        <v>143</v>
      </c>
      <c r="G26" s="40">
        <f>F26/10</f>
        <v>14.3</v>
      </c>
      <c r="H26" s="39">
        <f>UNICENTRO!P25</f>
        <v>10</v>
      </c>
      <c r="I26" s="138">
        <f>H26*0.16</f>
        <v>1.6</v>
      </c>
      <c r="J26" s="156">
        <f>SUM(H26:I26)</f>
        <v>11.6</v>
      </c>
      <c r="K26" s="31">
        <v>8</v>
      </c>
      <c r="L26" s="31">
        <v>4</v>
      </c>
      <c r="M26" s="162">
        <f>SUM(K26:L26)</f>
        <v>12</v>
      </c>
      <c r="N26" s="189"/>
      <c r="O26" s="189"/>
      <c r="P26" s="220"/>
    </row>
    <row r="27" spans="1:16" ht="15">
      <c r="A27" s="18" t="s">
        <v>8</v>
      </c>
      <c r="B27" s="175"/>
      <c r="C27" s="178"/>
      <c r="D27" s="181" t="s">
        <v>79</v>
      </c>
      <c r="E27" s="5" t="s">
        <v>21</v>
      </c>
      <c r="F27" s="183">
        <v>193</v>
      </c>
      <c r="G27" s="186">
        <f>F27/10</f>
        <v>19.3</v>
      </c>
      <c r="H27" s="167">
        <f>UNICENTRO!P26</f>
        <v>12</v>
      </c>
      <c r="I27" s="172">
        <f>H27*0.16</f>
        <v>1.92</v>
      </c>
      <c r="J27" s="170">
        <f>SUM(H27:I28)</f>
        <v>13.92</v>
      </c>
      <c r="K27" s="222">
        <v>12</v>
      </c>
      <c r="L27" s="222">
        <v>5</v>
      </c>
      <c r="M27" s="194">
        <f>SUM(K27:L28)</f>
        <v>17</v>
      </c>
      <c r="N27" s="189"/>
      <c r="O27" s="189"/>
      <c r="P27" s="220"/>
    </row>
    <row r="28" spans="1:16" ht="15">
      <c r="A28" s="18"/>
      <c r="B28" s="175"/>
      <c r="C28" s="178"/>
      <c r="D28" s="181"/>
      <c r="E28" s="5" t="s">
        <v>17</v>
      </c>
      <c r="F28" s="183"/>
      <c r="G28" s="186"/>
      <c r="H28" s="167"/>
      <c r="I28" s="173"/>
      <c r="J28" s="171"/>
      <c r="K28" s="222"/>
      <c r="L28" s="222"/>
      <c r="M28" s="195"/>
      <c r="N28" s="189"/>
      <c r="O28" s="189"/>
      <c r="P28" s="220"/>
    </row>
    <row r="29" spans="1:16" ht="16" thickBot="1">
      <c r="A29" s="18"/>
      <c r="B29" s="176"/>
      <c r="C29" s="179"/>
      <c r="D29" s="27" t="s">
        <v>80</v>
      </c>
      <c r="E29" s="28" t="s">
        <v>13</v>
      </c>
      <c r="F29" s="88">
        <v>85</v>
      </c>
      <c r="G29" s="35">
        <f>F29/10</f>
        <v>8.5</v>
      </c>
      <c r="H29" s="150">
        <f>UNICENTRO!P28</f>
        <v>6</v>
      </c>
      <c r="I29" s="138">
        <f>H29*0.16</f>
        <v>0.96</v>
      </c>
      <c r="J29" s="156">
        <f>SUM(H29:I29)</f>
        <v>6.96</v>
      </c>
      <c r="K29" s="35">
        <v>6</v>
      </c>
      <c r="L29" s="35">
        <v>4</v>
      </c>
      <c r="M29" s="163">
        <f>SUM(K29:L29)</f>
        <v>10</v>
      </c>
      <c r="N29" s="190"/>
      <c r="O29" s="190"/>
      <c r="P29" s="221"/>
    </row>
    <row r="30" spans="1:16" ht="16" thickBot="1">
      <c r="A30" s="18"/>
      <c r="B30" s="48"/>
      <c r="C30" s="48"/>
      <c r="D30" s="14"/>
      <c r="E30" s="13"/>
      <c r="F30" s="71">
        <f aca="true" t="shared" si="4" ref="F30:K30">SUM(F3:F29)</f>
        <v>2719</v>
      </c>
      <c r="G30" s="71">
        <f t="shared" si="4"/>
        <v>271.9</v>
      </c>
      <c r="H30" s="71">
        <f t="shared" si="4"/>
        <v>250</v>
      </c>
      <c r="I30" s="71">
        <f t="shared" si="4"/>
        <v>40.00000000000001</v>
      </c>
      <c r="J30" s="157">
        <f t="shared" si="4"/>
        <v>290</v>
      </c>
      <c r="K30" s="71">
        <f t="shared" si="4"/>
        <v>168</v>
      </c>
      <c r="L30" s="71">
        <f aca="true" t="shared" si="5" ref="L30:M30">SUM(L3:L29)</f>
        <v>87</v>
      </c>
      <c r="M30" s="160">
        <f t="shared" si="5"/>
        <v>255</v>
      </c>
      <c r="N30" s="57"/>
      <c r="O30" s="58"/>
      <c r="P30" s="59"/>
    </row>
    <row r="31" spans="1:13" ht="16" thickBot="1">
      <c r="A31" s="18"/>
      <c r="B31" s="48"/>
      <c r="C31" s="48"/>
      <c r="D31" s="14"/>
      <c r="E31" s="13"/>
      <c r="J31" s="158"/>
      <c r="M31" s="158"/>
    </row>
    <row r="32" spans="1:16" ht="16" thickBot="1">
      <c r="A32" s="18" t="s">
        <v>8</v>
      </c>
      <c r="B32" s="174" t="s">
        <v>84</v>
      </c>
      <c r="C32" s="202" t="s">
        <v>85</v>
      </c>
      <c r="D32" s="60" t="s">
        <v>87</v>
      </c>
      <c r="E32" s="61" t="s">
        <v>25</v>
      </c>
      <c r="F32" s="41">
        <v>168</v>
      </c>
      <c r="G32" s="40">
        <f aca="true" t="shared" si="6" ref="G32:G33">F32/12</f>
        <v>14</v>
      </c>
      <c r="H32" s="41">
        <f>UNICENTRO!P31</f>
        <v>17</v>
      </c>
      <c r="I32" s="138">
        <f aca="true" t="shared" si="7" ref="I32:I33">H32*0.16</f>
        <v>2.72</v>
      </c>
      <c r="J32" s="156">
        <f aca="true" t="shared" si="8" ref="J32:J33">SUM(H32:I32)</f>
        <v>19.72</v>
      </c>
      <c r="K32" s="34">
        <v>22</v>
      </c>
      <c r="L32" s="34">
        <v>3</v>
      </c>
      <c r="M32" s="164">
        <f>SUM(K32:L32)</f>
        <v>25</v>
      </c>
      <c r="N32" s="185"/>
      <c r="O32" s="213"/>
      <c r="P32" s="196"/>
    </row>
    <row r="33" spans="1:16" ht="16" thickBot="1">
      <c r="A33" s="18"/>
      <c r="B33" s="175"/>
      <c r="C33" s="203"/>
      <c r="D33" s="63" t="s">
        <v>92</v>
      </c>
      <c r="E33" s="3" t="s">
        <v>37</v>
      </c>
      <c r="F33" s="39">
        <v>293</v>
      </c>
      <c r="G33" s="40">
        <f t="shared" si="6"/>
        <v>24.416666666666668</v>
      </c>
      <c r="H33" s="41">
        <f>UNICENTRO!P32</f>
        <v>20</v>
      </c>
      <c r="I33" s="138">
        <f t="shared" si="7"/>
        <v>3.2</v>
      </c>
      <c r="J33" s="156">
        <f t="shared" si="8"/>
        <v>23.2</v>
      </c>
      <c r="K33" s="31">
        <v>16</v>
      </c>
      <c r="L33" s="31">
        <v>11</v>
      </c>
      <c r="M33" s="162">
        <f>SUM(K33:L33)</f>
        <v>27</v>
      </c>
      <c r="N33" s="186"/>
      <c r="O33" s="214"/>
      <c r="P33" s="197"/>
    </row>
    <row r="34" spans="1:16" ht="15">
      <c r="A34" s="18" t="s">
        <v>8</v>
      </c>
      <c r="B34" s="175"/>
      <c r="C34" s="203"/>
      <c r="D34" s="204" t="s">
        <v>88</v>
      </c>
      <c r="E34" s="3" t="s">
        <v>26</v>
      </c>
      <c r="F34" s="167">
        <v>310</v>
      </c>
      <c r="G34" s="186">
        <f>F34/10</f>
        <v>31</v>
      </c>
      <c r="H34" s="167">
        <f>UNICENTRO!P33</f>
        <v>16</v>
      </c>
      <c r="I34" s="172">
        <f>H34*0.16</f>
        <v>2.56</v>
      </c>
      <c r="J34" s="170">
        <f>SUM(H34:I35)</f>
        <v>18.56</v>
      </c>
      <c r="K34" s="186">
        <v>20</v>
      </c>
      <c r="L34" s="186">
        <v>8</v>
      </c>
      <c r="M34" s="208">
        <f>SUM(K34:L35)</f>
        <v>28</v>
      </c>
      <c r="N34" s="186"/>
      <c r="O34" s="214"/>
      <c r="P34" s="197"/>
    </row>
    <row r="35" spans="1:16" ht="15">
      <c r="A35" s="18" t="s">
        <v>8</v>
      </c>
      <c r="B35" s="175"/>
      <c r="C35" s="203"/>
      <c r="D35" s="204"/>
      <c r="E35" s="3" t="s">
        <v>26</v>
      </c>
      <c r="F35" s="167"/>
      <c r="G35" s="186"/>
      <c r="H35" s="167"/>
      <c r="I35" s="173"/>
      <c r="J35" s="171"/>
      <c r="K35" s="186"/>
      <c r="L35" s="186"/>
      <c r="M35" s="208"/>
      <c r="N35" s="186"/>
      <c r="O35" s="214"/>
      <c r="P35" s="197"/>
    </row>
    <row r="36" spans="1:16" ht="15">
      <c r="A36" s="18"/>
      <c r="B36" s="175"/>
      <c r="C36" s="203"/>
      <c r="D36" s="205" t="s">
        <v>89</v>
      </c>
      <c r="E36" s="3" t="s">
        <v>34</v>
      </c>
      <c r="F36" s="167">
        <v>223</v>
      </c>
      <c r="G36" s="186">
        <f>F36/10</f>
        <v>22.3</v>
      </c>
      <c r="H36" s="167">
        <f>UNICENTRO!P35</f>
        <v>20</v>
      </c>
      <c r="I36" s="172">
        <f>H36*0.16</f>
        <v>3.2</v>
      </c>
      <c r="J36" s="170">
        <f>SUM(H36:I37)</f>
        <v>23.2</v>
      </c>
      <c r="K36" s="186">
        <v>19</v>
      </c>
      <c r="L36" s="186">
        <v>5</v>
      </c>
      <c r="M36" s="208">
        <f>SUM(K36:L37)</f>
        <v>24</v>
      </c>
      <c r="N36" s="186"/>
      <c r="O36" s="214"/>
      <c r="P36" s="197"/>
    </row>
    <row r="37" spans="1:16" ht="15" thickBot="1">
      <c r="A37" s="18"/>
      <c r="B37" s="175"/>
      <c r="C37" s="203"/>
      <c r="D37" s="206"/>
      <c r="E37" s="90" t="s">
        <v>34</v>
      </c>
      <c r="F37" s="172"/>
      <c r="G37" s="216"/>
      <c r="H37" s="172"/>
      <c r="I37" s="173"/>
      <c r="J37" s="171"/>
      <c r="K37" s="216"/>
      <c r="L37" s="216"/>
      <c r="M37" s="191"/>
      <c r="N37" s="216"/>
      <c r="O37" s="217"/>
      <c r="P37" s="218"/>
    </row>
    <row r="38" spans="1:16" ht="16" thickBot="1">
      <c r="A38" s="18" t="s">
        <v>8</v>
      </c>
      <c r="B38" s="175"/>
      <c r="C38" s="177" t="s">
        <v>102</v>
      </c>
      <c r="D38" s="33" t="s">
        <v>91</v>
      </c>
      <c r="E38" s="61" t="s">
        <v>28</v>
      </c>
      <c r="F38" s="41">
        <v>126</v>
      </c>
      <c r="G38" s="34">
        <f>F38/10</f>
        <v>12.6</v>
      </c>
      <c r="H38" s="41">
        <f>UNICENTRO!P37</f>
        <v>11</v>
      </c>
      <c r="I38" s="138">
        <f aca="true" t="shared" si="9" ref="I38:I46">H38*0.16</f>
        <v>1.76</v>
      </c>
      <c r="J38" s="156">
        <f aca="true" t="shared" si="10" ref="J38:J46">SUM(H38:I38)</f>
        <v>12.76</v>
      </c>
      <c r="K38" s="34">
        <v>6</v>
      </c>
      <c r="L38" s="34">
        <v>6</v>
      </c>
      <c r="M38" s="164">
        <f>SUM(K38:L38)</f>
        <v>12</v>
      </c>
      <c r="N38" s="185"/>
      <c r="O38" s="213"/>
      <c r="P38" s="196"/>
    </row>
    <row r="39" spans="1:16" ht="16" thickBot="1">
      <c r="A39" s="18" t="s">
        <v>8</v>
      </c>
      <c r="B39" s="175"/>
      <c r="C39" s="178"/>
      <c r="D39" s="9" t="s">
        <v>93</v>
      </c>
      <c r="E39" s="3" t="s">
        <v>29</v>
      </c>
      <c r="F39" s="39">
        <v>510</v>
      </c>
      <c r="G39" s="40">
        <f>F39/12</f>
        <v>42.5</v>
      </c>
      <c r="H39" s="39">
        <f>UNICENTRO!P38</f>
        <v>20</v>
      </c>
      <c r="I39" s="138">
        <f t="shared" si="9"/>
        <v>3.2</v>
      </c>
      <c r="J39" s="156">
        <f t="shared" si="10"/>
        <v>23.2</v>
      </c>
      <c r="K39" s="40">
        <v>22</v>
      </c>
      <c r="L39" s="40">
        <v>13</v>
      </c>
      <c r="M39" s="162">
        <f>SUM(K39:L39)</f>
        <v>35</v>
      </c>
      <c r="N39" s="186"/>
      <c r="O39" s="214"/>
      <c r="P39" s="197"/>
    </row>
    <row r="40" spans="1:16" ht="16" thickBot="1">
      <c r="A40" s="18" t="s">
        <v>8</v>
      </c>
      <c r="B40" s="175"/>
      <c r="C40" s="178"/>
      <c r="D40" s="9" t="s">
        <v>94</v>
      </c>
      <c r="E40" s="3" t="s">
        <v>31</v>
      </c>
      <c r="F40" s="39">
        <v>177</v>
      </c>
      <c r="G40" s="40">
        <f aca="true" t="shared" si="11" ref="G40:G46">F40/10</f>
        <v>17.7</v>
      </c>
      <c r="H40" s="39">
        <f>UNICENTRO!P39</f>
        <v>13</v>
      </c>
      <c r="I40" s="138">
        <f t="shared" si="9"/>
        <v>2.08</v>
      </c>
      <c r="J40" s="156">
        <f t="shared" si="10"/>
        <v>15.08</v>
      </c>
      <c r="K40" s="40">
        <v>10</v>
      </c>
      <c r="L40" s="40">
        <v>10</v>
      </c>
      <c r="M40" s="162">
        <f>SUM(K40:L40)</f>
        <v>20</v>
      </c>
      <c r="N40" s="186"/>
      <c r="O40" s="214"/>
      <c r="P40" s="197"/>
    </row>
    <row r="41" spans="1:16" ht="16" thickBot="1">
      <c r="A41" s="18"/>
      <c r="B41" s="175"/>
      <c r="C41" s="178"/>
      <c r="D41" s="9" t="s">
        <v>95</v>
      </c>
      <c r="E41" s="3" t="s">
        <v>33</v>
      </c>
      <c r="F41" s="39">
        <v>281</v>
      </c>
      <c r="G41" s="40">
        <f t="shared" si="11"/>
        <v>28.1</v>
      </c>
      <c r="H41" s="39">
        <f>UNICENTRO!P40</f>
        <v>14</v>
      </c>
      <c r="I41" s="138">
        <f t="shared" si="9"/>
        <v>2.24</v>
      </c>
      <c r="J41" s="156">
        <f t="shared" si="10"/>
        <v>16.240000000000002</v>
      </c>
      <c r="K41" s="40">
        <v>16</v>
      </c>
      <c r="L41" s="40">
        <v>10</v>
      </c>
      <c r="M41" s="162">
        <f>SUM(K41:L41)</f>
        <v>26</v>
      </c>
      <c r="N41" s="186"/>
      <c r="O41" s="214"/>
      <c r="P41" s="197"/>
    </row>
    <row r="42" spans="1:16" ht="16" thickBot="1">
      <c r="A42" s="18"/>
      <c r="B42" s="175"/>
      <c r="C42" s="178"/>
      <c r="D42" s="9" t="s">
        <v>96</v>
      </c>
      <c r="E42" s="3" t="s">
        <v>36</v>
      </c>
      <c r="F42" s="39">
        <v>570</v>
      </c>
      <c r="G42" s="40">
        <f t="shared" si="11"/>
        <v>57</v>
      </c>
      <c r="H42" s="39">
        <f>UNICENTRO!P41</f>
        <v>30</v>
      </c>
      <c r="I42" s="138">
        <f t="shared" si="9"/>
        <v>4.8</v>
      </c>
      <c r="J42" s="156">
        <f t="shared" si="10"/>
        <v>34.8</v>
      </c>
      <c r="K42" s="40">
        <v>3</v>
      </c>
      <c r="L42" s="40">
        <v>5</v>
      </c>
      <c r="M42" s="165">
        <f aca="true" t="shared" si="12" ref="M42:M46">SUM(K42:L42)</f>
        <v>8</v>
      </c>
      <c r="N42" s="186"/>
      <c r="O42" s="214"/>
      <c r="P42" s="197"/>
    </row>
    <row r="43" spans="1:16" ht="16" thickBot="1">
      <c r="A43" s="18"/>
      <c r="B43" s="175"/>
      <c r="C43" s="207"/>
      <c r="D43" s="44" t="s">
        <v>100</v>
      </c>
      <c r="E43" s="90" t="s">
        <v>38</v>
      </c>
      <c r="F43" s="91">
        <v>221</v>
      </c>
      <c r="G43" s="83">
        <f t="shared" si="11"/>
        <v>22.1</v>
      </c>
      <c r="H43" s="91">
        <f>UNICENTRO!P42</f>
        <v>14</v>
      </c>
      <c r="I43" s="138">
        <f t="shared" si="9"/>
        <v>2.24</v>
      </c>
      <c r="J43" s="156">
        <f t="shared" si="10"/>
        <v>16.240000000000002</v>
      </c>
      <c r="K43" s="83">
        <v>11</v>
      </c>
      <c r="L43" s="83">
        <v>11</v>
      </c>
      <c r="M43" s="162">
        <f t="shared" si="12"/>
        <v>22</v>
      </c>
      <c r="N43" s="216"/>
      <c r="O43" s="217"/>
      <c r="P43" s="218"/>
    </row>
    <row r="44" spans="1:16" ht="16" thickBot="1">
      <c r="A44" s="18" t="s">
        <v>8</v>
      </c>
      <c r="B44" s="175"/>
      <c r="C44" s="177" t="s">
        <v>103</v>
      </c>
      <c r="D44" s="62" t="s">
        <v>97</v>
      </c>
      <c r="E44" s="61" t="s">
        <v>32</v>
      </c>
      <c r="F44" s="41">
        <v>134</v>
      </c>
      <c r="G44" s="34">
        <f t="shared" si="11"/>
        <v>13.4</v>
      </c>
      <c r="H44" s="41">
        <f>UNICENTRO!P43</f>
        <v>8</v>
      </c>
      <c r="I44" s="138">
        <f t="shared" si="9"/>
        <v>1.28</v>
      </c>
      <c r="J44" s="156">
        <f t="shared" si="10"/>
        <v>9.28</v>
      </c>
      <c r="K44" s="34">
        <v>11</v>
      </c>
      <c r="L44" s="34">
        <v>4</v>
      </c>
      <c r="M44" s="162">
        <f t="shared" si="12"/>
        <v>15</v>
      </c>
      <c r="N44" s="185"/>
      <c r="O44" s="213"/>
      <c r="P44" s="196"/>
    </row>
    <row r="45" spans="1:16" ht="16" thickBot="1">
      <c r="A45" s="18" t="s">
        <v>8</v>
      </c>
      <c r="B45" s="175"/>
      <c r="C45" s="178"/>
      <c r="D45" s="9" t="s">
        <v>98</v>
      </c>
      <c r="E45" s="3" t="s">
        <v>30</v>
      </c>
      <c r="F45" s="39">
        <v>129</v>
      </c>
      <c r="G45" s="40">
        <f t="shared" si="11"/>
        <v>12.9</v>
      </c>
      <c r="H45" s="39">
        <f>UNICENTRO!P44</f>
        <v>14</v>
      </c>
      <c r="I45" s="138">
        <f t="shared" si="9"/>
        <v>2.24</v>
      </c>
      <c r="J45" s="156">
        <f t="shared" si="10"/>
        <v>16.240000000000002</v>
      </c>
      <c r="K45" s="40">
        <v>12</v>
      </c>
      <c r="L45" s="40">
        <v>1</v>
      </c>
      <c r="M45" s="162">
        <f t="shared" si="12"/>
        <v>13</v>
      </c>
      <c r="N45" s="186"/>
      <c r="O45" s="214"/>
      <c r="P45" s="197"/>
    </row>
    <row r="46" spans="1:16" ht="16" thickBot="1">
      <c r="A46" s="18" t="s">
        <v>8</v>
      </c>
      <c r="B46" s="175"/>
      <c r="C46" s="178"/>
      <c r="D46" s="9" t="s">
        <v>90</v>
      </c>
      <c r="E46" s="3" t="s">
        <v>27</v>
      </c>
      <c r="F46" s="39">
        <v>238</v>
      </c>
      <c r="G46" s="40">
        <f t="shared" si="11"/>
        <v>23.8</v>
      </c>
      <c r="H46" s="39">
        <f>UNICENTRO!P45</f>
        <v>11</v>
      </c>
      <c r="I46" s="138">
        <f t="shared" si="9"/>
        <v>1.76</v>
      </c>
      <c r="J46" s="156">
        <f t="shared" si="10"/>
        <v>12.76</v>
      </c>
      <c r="K46" s="40">
        <v>18</v>
      </c>
      <c r="L46" s="40">
        <v>4</v>
      </c>
      <c r="M46" s="162">
        <f t="shared" si="12"/>
        <v>22</v>
      </c>
      <c r="N46" s="186"/>
      <c r="O46" s="214"/>
      <c r="P46" s="197"/>
    </row>
    <row r="47" spans="1:16" ht="15">
      <c r="A47" s="18" t="s">
        <v>8</v>
      </c>
      <c r="B47" s="175"/>
      <c r="C47" s="178"/>
      <c r="D47" s="199" t="s">
        <v>99</v>
      </c>
      <c r="E47" s="3" t="s">
        <v>35</v>
      </c>
      <c r="F47" s="167">
        <v>311</v>
      </c>
      <c r="G47" s="186">
        <f>F47/10</f>
        <v>31.1</v>
      </c>
      <c r="H47" s="167">
        <f>UNICENTRO!P46</f>
        <v>20</v>
      </c>
      <c r="I47" s="172">
        <f>H47*0.16</f>
        <v>3.2</v>
      </c>
      <c r="J47" s="170">
        <f>SUM(H47:I48)</f>
        <v>23.2</v>
      </c>
      <c r="K47" s="186">
        <v>23</v>
      </c>
      <c r="L47" s="186">
        <v>5</v>
      </c>
      <c r="M47" s="208">
        <f>SUM(K47:L48)</f>
        <v>28</v>
      </c>
      <c r="N47" s="186"/>
      <c r="O47" s="214"/>
      <c r="P47" s="197"/>
    </row>
    <row r="48" spans="1:16" ht="15">
      <c r="A48" s="18" t="s">
        <v>8</v>
      </c>
      <c r="B48" s="175"/>
      <c r="C48" s="178"/>
      <c r="D48" s="199"/>
      <c r="E48" s="3" t="s">
        <v>104</v>
      </c>
      <c r="F48" s="167"/>
      <c r="G48" s="186"/>
      <c r="H48" s="167"/>
      <c r="I48" s="173"/>
      <c r="J48" s="171"/>
      <c r="K48" s="186"/>
      <c r="L48" s="186"/>
      <c r="M48" s="208"/>
      <c r="N48" s="186"/>
      <c r="O48" s="214"/>
      <c r="P48" s="197"/>
    </row>
    <row r="49" spans="1:16" ht="15">
      <c r="A49" s="18" t="s">
        <v>8</v>
      </c>
      <c r="B49" s="175"/>
      <c r="C49" s="178"/>
      <c r="D49" s="181" t="s">
        <v>101</v>
      </c>
      <c r="E49" s="3" t="s">
        <v>105</v>
      </c>
      <c r="F49" s="167">
        <v>199</v>
      </c>
      <c r="G49" s="186">
        <f>F49/10</f>
        <v>19.9</v>
      </c>
      <c r="H49" s="167">
        <f>UNICENTRO!P48</f>
        <v>16</v>
      </c>
      <c r="I49" s="172">
        <f>H49*0.16</f>
        <v>2.56</v>
      </c>
      <c r="J49" s="170">
        <f>SUM(H49:I50)</f>
        <v>18.56</v>
      </c>
      <c r="K49" s="186">
        <v>20</v>
      </c>
      <c r="L49" s="186">
        <v>4</v>
      </c>
      <c r="M49" s="208">
        <f>SUM(K49:L50)</f>
        <v>24</v>
      </c>
      <c r="N49" s="186"/>
      <c r="O49" s="214"/>
      <c r="P49" s="197"/>
    </row>
    <row r="50" spans="1:16" ht="15" thickBot="1">
      <c r="A50" s="18" t="s">
        <v>8</v>
      </c>
      <c r="B50" s="176"/>
      <c r="C50" s="179"/>
      <c r="D50" s="201"/>
      <c r="E50" s="65" t="s">
        <v>39</v>
      </c>
      <c r="F50" s="200"/>
      <c r="G50" s="187"/>
      <c r="H50" s="200"/>
      <c r="I50" s="173"/>
      <c r="J50" s="171"/>
      <c r="K50" s="187"/>
      <c r="L50" s="187"/>
      <c r="M50" s="209"/>
      <c r="N50" s="187"/>
      <c r="O50" s="215"/>
      <c r="P50" s="198"/>
    </row>
    <row r="51" spans="1:16" ht="16" thickBot="1">
      <c r="A51" s="3"/>
      <c r="B51" s="43"/>
      <c r="C51" s="11"/>
      <c r="D51" s="20"/>
      <c r="E51" s="19"/>
      <c r="F51" s="71">
        <f>SUM(F32:F50)</f>
        <v>3890</v>
      </c>
      <c r="G51" s="71">
        <f aca="true" t="shared" si="13" ref="G51:M51">SUM(G32:G50)</f>
        <v>372.8166666666666</v>
      </c>
      <c r="H51" s="71">
        <f t="shared" si="13"/>
        <v>244</v>
      </c>
      <c r="I51" s="71">
        <f t="shared" si="13"/>
        <v>39.040000000000006</v>
      </c>
      <c r="J51" s="157">
        <f t="shared" si="13"/>
        <v>283.0400000000001</v>
      </c>
      <c r="K51" s="71">
        <f t="shared" si="13"/>
        <v>229</v>
      </c>
      <c r="L51" s="71">
        <f t="shared" si="13"/>
        <v>100</v>
      </c>
      <c r="M51" s="160">
        <f t="shared" si="13"/>
        <v>329</v>
      </c>
      <c r="N51" s="69"/>
      <c r="O51" s="69"/>
      <c r="P51" s="69"/>
    </row>
    <row r="52" spans="1:13" ht="16" thickBot="1">
      <c r="A52" s="3"/>
      <c r="B52" s="68"/>
      <c r="C52" s="10"/>
      <c r="D52" s="46"/>
      <c r="E52" s="45"/>
      <c r="J52" s="158"/>
      <c r="M52" s="158"/>
    </row>
    <row r="53" spans="1:16" ht="15">
      <c r="A53" s="18" t="s">
        <v>8</v>
      </c>
      <c r="B53" s="174" t="s">
        <v>86</v>
      </c>
      <c r="C53" s="177" t="s">
        <v>106</v>
      </c>
      <c r="D53" s="180" t="s">
        <v>114</v>
      </c>
      <c r="E53" s="23" t="s">
        <v>9</v>
      </c>
      <c r="F53" s="184">
        <v>148</v>
      </c>
      <c r="G53" s="182">
        <f>F53/10</f>
        <v>14.8</v>
      </c>
      <c r="H53" s="184">
        <f>UNICENTRO!P52</f>
        <v>18</v>
      </c>
      <c r="I53" s="172">
        <f>H53*0.16</f>
        <v>2.88</v>
      </c>
      <c r="J53" s="170">
        <f>SUM(H53:I54)</f>
        <v>20.88</v>
      </c>
      <c r="K53" s="185">
        <v>8</v>
      </c>
      <c r="L53" s="185">
        <v>4</v>
      </c>
      <c r="M53" s="210">
        <f>SUM(K53:L54)</f>
        <v>12</v>
      </c>
      <c r="N53" s="185"/>
      <c r="O53" s="213"/>
      <c r="P53" s="196"/>
    </row>
    <row r="54" spans="1:16" ht="15" thickBot="1">
      <c r="A54" s="18"/>
      <c r="B54" s="175"/>
      <c r="C54" s="178"/>
      <c r="D54" s="181"/>
      <c r="E54" s="5" t="s">
        <v>107</v>
      </c>
      <c r="F54" s="167"/>
      <c r="G54" s="183"/>
      <c r="H54" s="167"/>
      <c r="I54" s="173"/>
      <c r="J54" s="171"/>
      <c r="K54" s="186"/>
      <c r="L54" s="186"/>
      <c r="M54" s="208"/>
      <c r="N54" s="186"/>
      <c r="O54" s="214"/>
      <c r="P54" s="197"/>
    </row>
    <row r="55" spans="1:16" ht="14.5" customHeight="1">
      <c r="A55" s="18" t="s">
        <v>8</v>
      </c>
      <c r="B55" s="175"/>
      <c r="C55" s="178"/>
      <c r="D55" s="181" t="s">
        <v>115</v>
      </c>
      <c r="E55" s="8" t="s">
        <v>15</v>
      </c>
      <c r="F55" s="183">
        <v>196</v>
      </c>
      <c r="G55" s="183">
        <f>F55/10</f>
        <v>19.6</v>
      </c>
      <c r="H55" s="167">
        <f>UNICENTRO!P54</f>
        <v>18</v>
      </c>
      <c r="I55" s="172">
        <f>H55*0.16</f>
        <v>2.88</v>
      </c>
      <c r="J55" s="170">
        <f>SUM(H55:I56)</f>
        <v>20.88</v>
      </c>
      <c r="K55" s="186">
        <v>12</v>
      </c>
      <c r="L55" s="186">
        <v>5</v>
      </c>
      <c r="M55" s="210">
        <f aca="true" t="shared" si="14" ref="M55">SUM(K55:L56)</f>
        <v>17</v>
      </c>
      <c r="N55" s="186"/>
      <c r="O55" s="214"/>
      <c r="P55" s="197"/>
    </row>
    <row r="56" spans="1:16" ht="14.5" customHeight="1" thickBot="1">
      <c r="A56" s="18"/>
      <c r="B56" s="175"/>
      <c r="C56" s="178"/>
      <c r="D56" s="181"/>
      <c r="E56" s="8" t="s">
        <v>108</v>
      </c>
      <c r="F56" s="183"/>
      <c r="G56" s="183"/>
      <c r="H56" s="167"/>
      <c r="I56" s="173"/>
      <c r="J56" s="171"/>
      <c r="K56" s="186"/>
      <c r="L56" s="186"/>
      <c r="M56" s="208"/>
      <c r="N56" s="186"/>
      <c r="O56" s="214"/>
      <c r="P56" s="197"/>
    </row>
    <row r="57" spans="1:16" ht="14.5" customHeight="1">
      <c r="A57" s="18"/>
      <c r="B57" s="175"/>
      <c r="C57" s="178"/>
      <c r="D57" s="181" t="s">
        <v>116</v>
      </c>
      <c r="E57" s="5" t="s">
        <v>109</v>
      </c>
      <c r="F57" s="183">
        <v>44</v>
      </c>
      <c r="G57" s="183">
        <f>F57/10</f>
        <v>4.4</v>
      </c>
      <c r="H57" s="167">
        <f>UNICENTRO!P56</f>
        <v>14</v>
      </c>
      <c r="I57" s="172">
        <f>H57*0.16</f>
        <v>2.24</v>
      </c>
      <c r="J57" s="170">
        <f>SUM(H57:I58)</f>
        <v>16.240000000000002</v>
      </c>
      <c r="K57" s="186">
        <v>6</v>
      </c>
      <c r="L57" s="186">
        <v>1</v>
      </c>
      <c r="M57" s="210">
        <f aca="true" t="shared" si="15" ref="M57">SUM(K57:L58)</f>
        <v>7</v>
      </c>
      <c r="N57" s="186"/>
      <c r="O57" s="214"/>
      <c r="P57" s="197"/>
    </row>
    <row r="58" spans="1:16" ht="15" customHeight="1" thickBot="1">
      <c r="A58" s="18"/>
      <c r="B58" s="175"/>
      <c r="C58" s="179"/>
      <c r="D58" s="201"/>
      <c r="E58" s="28" t="s">
        <v>47</v>
      </c>
      <c r="F58" s="211"/>
      <c r="G58" s="211"/>
      <c r="H58" s="200"/>
      <c r="I58" s="173"/>
      <c r="J58" s="171"/>
      <c r="K58" s="187"/>
      <c r="L58" s="187"/>
      <c r="M58" s="208"/>
      <c r="N58" s="187"/>
      <c r="O58" s="215"/>
      <c r="P58" s="198"/>
    </row>
    <row r="59" spans="1:16" ht="16" thickBot="1">
      <c r="A59" s="18" t="s">
        <v>8</v>
      </c>
      <c r="B59" s="175"/>
      <c r="C59" s="177" t="s">
        <v>111</v>
      </c>
      <c r="D59" s="24" t="s">
        <v>118</v>
      </c>
      <c r="E59" s="23" t="s">
        <v>40</v>
      </c>
      <c r="F59" s="93">
        <v>100</v>
      </c>
      <c r="G59" s="87">
        <f>F59/10</f>
        <v>10</v>
      </c>
      <c r="H59" s="139">
        <f>UNICENTRO!P58</f>
        <v>14</v>
      </c>
      <c r="I59" s="138">
        <f aca="true" t="shared" si="16" ref="I59:I63">H59*0.16</f>
        <v>2.24</v>
      </c>
      <c r="J59" s="156">
        <f aca="true" t="shared" si="17" ref="J59:J63">SUM(H59:I59)</f>
        <v>16.240000000000002</v>
      </c>
      <c r="K59" s="66">
        <v>11</v>
      </c>
      <c r="L59" s="66">
        <v>2</v>
      </c>
      <c r="M59" s="166">
        <f>SUM(K59:L59)</f>
        <v>13</v>
      </c>
      <c r="N59" s="185"/>
      <c r="O59" s="213"/>
      <c r="P59" s="196"/>
    </row>
    <row r="60" spans="1:16" ht="16" thickBot="1">
      <c r="A60" s="18" t="s">
        <v>8</v>
      </c>
      <c r="B60" s="175"/>
      <c r="C60" s="178"/>
      <c r="D60" s="4" t="s">
        <v>117</v>
      </c>
      <c r="E60" s="5" t="s">
        <v>41</v>
      </c>
      <c r="F60" s="94">
        <v>143</v>
      </c>
      <c r="G60" s="87">
        <f aca="true" t="shared" si="18" ref="G60:G63">F60/10</f>
        <v>14.3</v>
      </c>
      <c r="H60" s="139">
        <f>UNICENTRO!P59</f>
        <v>14</v>
      </c>
      <c r="I60" s="138">
        <f t="shared" si="16"/>
        <v>2.24</v>
      </c>
      <c r="J60" s="156">
        <f t="shared" si="17"/>
        <v>16.240000000000002</v>
      </c>
      <c r="K60" s="32">
        <v>17</v>
      </c>
      <c r="L60" s="32">
        <v>2</v>
      </c>
      <c r="M60" s="166">
        <f>SUM(K60:L60)</f>
        <v>19</v>
      </c>
      <c r="N60" s="186"/>
      <c r="O60" s="214"/>
      <c r="P60" s="197"/>
    </row>
    <row r="61" spans="1:16" ht="16" thickBot="1">
      <c r="A61" s="18" t="s">
        <v>8</v>
      </c>
      <c r="B61" s="175"/>
      <c r="C61" s="178"/>
      <c r="D61" s="4" t="s">
        <v>137</v>
      </c>
      <c r="E61" s="5" t="s">
        <v>35</v>
      </c>
      <c r="F61" s="94">
        <v>182</v>
      </c>
      <c r="G61" s="87">
        <f t="shared" si="18"/>
        <v>18.2</v>
      </c>
      <c r="H61" s="139">
        <f>UNICENTRO!P60</f>
        <v>10</v>
      </c>
      <c r="I61" s="138">
        <f t="shared" si="16"/>
        <v>1.6</v>
      </c>
      <c r="J61" s="156">
        <f t="shared" si="17"/>
        <v>11.6</v>
      </c>
      <c r="K61" s="32">
        <v>11</v>
      </c>
      <c r="L61" s="32">
        <v>5</v>
      </c>
      <c r="M61" s="166">
        <f aca="true" t="shared" si="19" ref="M61:M63">SUM(K61:L61)</f>
        <v>16</v>
      </c>
      <c r="N61" s="186"/>
      <c r="O61" s="214"/>
      <c r="P61" s="197"/>
    </row>
    <row r="62" spans="1:16" ht="16" thickBot="1">
      <c r="A62" s="18" t="s">
        <v>8</v>
      </c>
      <c r="B62" s="175"/>
      <c r="C62" s="179"/>
      <c r="D62" s="29" t="s">
        <v>120</v>
      </c>
      <c r="E62" s="28" t="s">
        <v>34</v>
      </c>
      <c r="F62" s="86">
        <v>108</v>
      </c>
      <c r="G62" s="87">
        <f t="shared" si="18"/>
        <v>10.8</v>
      </c>
      <c r="H62" s="139">
        <f>UNICENTRO!P61</f>
        <v>10</v>
      </c>
      <c r="I62" s="138">
        <f t="shared" si="16"/>
        <v>1.6</v>
      </c>
      <c r="J62" s="156">
        <f t="shared" si="17"/>
        <v>11.6</v>
      </c>
      <c r="K62" s="36">
        <v>10</v>
      </c>
      <c r="L62" s="36">
        <v>2</v>
      </c>
      <c r="M62" s="166">
        <f t="shared" si="19"/>
        <v>12</v>
      </c>
      <c r="N62" s="187"/>
      <c r="O62" s="215"/>
      <c r="P62" s="198"/>
    </row>
    <row r="63" spans="1:16" ht="16" thickBot="1">
      <c r="A63" s="18" t="s">
        <v>8</v>
      </c>
      <c r="B63" s="175"/>
      <c r="C63" s="177" t="s">
        <v>112</v>
      </c>
      <c r="D63" s="25" t="s">
        <v>121</v>
      </c>
      <c r="E63" s="23" t="s">
        <v>20</v>
      </c>
      <c r="F63" s="93">
        <v>148</v>
      </c>
      <c r="G63" s="87">
        <f t="shared" si="18"/>
        <v>14.8</v>
      </c>
      <c r="H63" s="139">
        <f>UNICENTRO!P62</f>
        <v>10</v>
      </c>
      <c r="I63" s="138">
        <f t="shared" si="16"/>
        <v>1.6</v>
      </c>
      <c r="J63" s="156">
        <f t="shared" si="17"/>
        <v>11.6</v>
      </c>
      <c r="K63" s="66">
        <v>14</v>
      </c>
      <c r="L63" s="66">
        <v>3</v>
      </c>
      <c r="M63" s="166">
        <f t="shared" si="19"/>
        <v>17</v>
      </c>
      <c r="N63" s="185"/>
      <c r="O63" s="213"/>
      <c r="P63" s="196"/>
    </row>
    <row r="64" spans="1:16" ht="15">
      <c r="A64" s="18" t="s">
        <v>8</v>
      </c>
      <c r="B64" s="175"/>
      <c r="C64" s="178"/>
      <c r="D64" s="199" t="s">
        <v>122</v>
      </c>
      <c r="E64" s="5" t="s">
        <v>43</v>
      </c>
      <c r="F64" s="183">
        <v>296</v>
      </c>
      <c r="G64" s="183">
        <f>F64/10</f>
        <v>29.6</v>
      </c>
      <c r="H64" s="167">
        <f>UNICENTRO!P63</f>
        <v>12</v>
      </c>
      <c r="I64" s="167">
        <f>H64*0.16</f>
        <v>1.92</v>
      </c>
      <c r="J64" s="168">
        <f>SUM(H64:I66)</f>
        <v>13.92</v>
      </c>
      <c r="K64" s="186">
        <v>17</v>
      </c>
      <c r="L64" s="186">
        <v>7</v>
      </c>
      <c r="M64" s="208">
        <f>SUM(K64:L66)</f>
        <v>24</v>
      </c>
      <c r="N64" s="186"/>
      <c r="O64" s="214"/>
      <c r="P64" s="197"/>
    </row>
    <row r="65" spans="1:16" ht="15">
      <c r="A65" s="18" t="s">
        <v>8</v>
      </c>
      <c r="B65" s="175"/>
      <c r="C65" s="178"/>
      <c r="D65" s="199"/>
      <c r="E65" s="5" t="s">
        <v>44</v>
      </c>
      <c r="F65" s="183"/>
      <c r="G65" s="183"/>
      <c r="H65" s="167"/>
      <c r="I65" s="167"/>
      <c r="J65" s="168"/>
      <c r="K65" s="186"/>
      <c r="L65" s="186"/>
      <c r="M65" s="208"/>
      <c r="N65" s="186"/>
      <c r="O65" s="214"/>
      <c r="P65" s="197"/>
    </row>
    <row r="66" spans="1:16" ht="15">
      <c r="A66" s="18" t="s">
        <v>8</v>
      </c>
      <c r="B66" s="175"/>
      <c r="C66" s="178"/>
      <c r="D66" s="199"/>
      <c r="E66" s="5" t="s">
        <v>45</v>
      </c>
      <c r="F66" s="183"/>
      <c r="G66" s="183"/>
      <c r="H66" s="167"/>
      <c r="I66" s="167"/>
      <c r="J66" s="168"/>
      <c r="K66" s="186"/>
      <c r="L66" s="186"/>
      <c r="M66" s="208"/>
      <c r="N66" s="186"/>
      <c r="O66" s="214"/>
      <c r="P66" s="197"/>
    </row>
    <row r="67" spans="1:16" ht="15">
      <c r="A67" s="18" t="s">
        <v>8</v>
      </c>
      <c r="B67" s="175"/>
      <c r="C67" s="178"/>
      <c r="D67" s="199" t="s">
        <v>123</v>
      </c>
      <c r="E67" s="5" t="s">
        <v>22</v>
      </c>
      <c r="F67" s="183">
        <v>190</v>
      </c>
      <c r="G67" s="183">
        <f>F67/10</f>
        <v>19</v>
      </c>
      <c r="H67" s="167">
        <f>UNICENTRO!P66</f>
        <v>20</v>
      </c>
      <c r="I67" s="172">
        <f>H67*0.16</f>
        <v>3.2</v>
      </c>
      <c r="J67" s="170">
        <f>SUM(H67:I68)</f>
        <v>23.2</v>
      </c>
      <c r="K67" s="186">
        <v>9</v>
      </c>
      <c r="L67" s="186">
        <v>8</v>
      </c>
      <c r="M67" s="208">
        <f>SUM(K67:L68)</f>
        <v>17</v>
      </c>
      <c r="N67" s="186"/>
      <c r="O67" s="214"/>
      <c r="P67" s="197"/>
    </row>
    <row r="68" spans="1:16" ht="15" thickBot="1">
      <c r="A68" s="18"/>
      <c r="B68" s="175"/>
      <c r="C68" s="179"/>
      <c r="D68" s="212"/>
      <c r="E68" s="28" t="s">
        <v>110</v>
      </c>
      <c r="F68" s="211"/>
      <c r="G68" s="211"/>
      <c r="H68" s="200"/>
      <c r="I68" s="173"/>
      <c r="J68" s="171"/>
      <c r="K68" s="187"/>
      <c r="L68" s="187"/>
      <c r="M68" s="209"/>
      <c r="N68" s="187"/>
      <c r="O68" s="215"/>
      <c r="P68" s="198"/>
    </row>
    <row r="69" spans="1:16" ht="16" thickBot="1">
      <c r="A69" s="18" t="s">
        <v>8</v>
      </c>
      <c r="B69" s="175"/>
      <c r="C69" s="177" t="s">
        <v>113</v>
      </c>
      <c r="D69" s="25" t="s">
        <v>124</v>
      </c>
      <c r="E69" s="23" t="s">
        <v>46</v>
      </c>
      <c r="F69" s="93">
        <v>213</v>
      </c>
      <c r="G69" s="87">
        <f aca="true" t="shared" si="20" ref="G69:G71">F69/10</f>
        <v>21.3</v>
      </c>
      <c r="H69" s="139">
        <f>UNICENTRO!P68</f>
        <v>15</v>
      </c>
      <c r="I69" s="138">
        <f aca="true" t="shared" si="21" ref="I69:I71">H69*0.16</f>
        <v>2.4</v>
      </c>
      <c r="J69" s="156">
        <f aca="true" t="shared" si="22" ref="J69:J71">SUM(H69:I69)</f>
        <v>17.4</v>
      </c>
      <c r="K69" s="66">
        <v>13</v>
      </c>
      <c r="L69" s="66">
        <v>6</v>
      </c>
      <c r="M69" s="166">
        <f aca="true" t="shared" si="23" ref="M69:M71">SUM(K69:L69)</f>
        <v>19</v>
      </c>
      <c r="N69" s="185"/>
      <c r="O69" s="213"/>
      <c r="P69" s="196"/>
    </row>
    <row r="70" spans="1:16" ht="16" thickBot="1">
      <c r="A70" s="18" t="s">
        <v>8</v>
      </c>
      <c r="B70" s="175"/>
      <c r="C70" s="178"/>
      <c r="D70" s="4" t="s">
        <v>125</v>
      </c>
      <c r="E70" s="8" t="s">
        <v>28</v>
      </c>
      <c r="F70" s="94">
        <v>139</v>
      </c>
      <c r="G70" s="87">
        <f t="shared" si="20"/>
        <v>13.9</v>
      </c>
      <c r="H70" s="139">
        <f>UNICENTRO!P69</f>
        <v>8</v>
      </c>
      <c r="I70" s="138">
        <f t="shared" si="21"/>
        <v>1.28</v>
      </c>
      <c r="J70" s="156">
        <f t="shared" si="22"/>
        <v>9.28</v>
      </c>
      <c r="K70" s="32">
        <v>12</v>
      </c>
      <c r="L70" s="32">
        <v>3</v>
      </c>
      <c r="M70" s="166">
        <f t="shared" si="23"/>
        <v>15</v>
      </c>
      <c r="N70" s="186"/>
      <c r="O70" s="214"/>
      <c r="P70" s="197"/>
    </row>
    <row r="71" spans="1:16" ht="16" thickBot="1">
      <c r="A71" s="18"/>
      <c r="B71" s="176"/>
      <c r="C71" s="179"/>
      <c r="D71" s="27" t="s">
        <v>126</v>
      </c>
      <c r="E71" s="28" t="s">
        <v>42</v>
      </c>
      <c r="F71" s="86">
        <v>256</v>
      </c>
      <c r="G71" s="87">
        <f t="shared" si="20"/>
        <v>25.6</v>
      </c>
      <c r="H71" s="139">
        <f>UNICENTRO!P70</f>
        <v>10</v>
      </c>
      <c r="I71" s="138">
        <f t="shared" si="21"/>
        <v>1.6</v>
      </c>
      <c r="J71" s="156">
        <f t="shared" si="22"/>
        <v>11.6</v>
      </c>
      <c r="K71" s="36">
        <v>10</v>
      </c>
      <c r="L71" s="36">
        <v>10</v>
      </c>
      <c r="M71" s="166">
        <f t="shared" si="23"/>
        <v>20</v>
      </c>
      <c r="N71" s="187"/>
      <c r="O71" s="215"/>
      <c r="P71" s="198"/>
    </row>
    <row r="72" spans="6:16" ht="16" thickBot="1">
      <c r="F72" s="71">
        <f>SUM(F53:F71)</f>
        <v>2163</v>
      </c>
      <c r="G72" s="71">
        <f>SUM(G53:G71)</f>
        <v>216.3</v>
      </c>
      <c r="H72" s="71">
        <f>SUM(H53:H71)</f>
        <v>173</v>
      </c>
      <c r="I72" s="71">
        <f aca="true" t="shared" si="24" ref="I72:J72">SUM(I53:I71)</f>
        <v>27.680000000000003</v>
      </c>
      <c r="J72" s="157">
        <f t="shared" si="24"/>
        <v>200.67999999999998</v>
      </c>
      <c r="K72" s="71">
        <f aca="true" t="shared" si="25" ref="K72">SUM(K53:K71)</f>
        <v>150</v>
      </c>
      <c r="L72" s="71">
        <f aca="true" t="shared" si="26" ref="L72">SUM(L53:L71)</f>
        <v>58</v>
      </c>
      <c r="M72" s="160">
        <f aca="true" t="shared" si="27" ref="M72">SUM(M53:M71)</f>
        <v>208</v>
      </c>
      <c r="N72" s="57">
        <f>SUM(N53:N71)</f>
        <v>0</v>
      </c>
      <c r="O72" s="57">
        <f>SUM(O53:O71)</f>
        <v>0</v>
      </c>
      <c r="P72" s="57">
        <f>SUM(P53:P71)</f>
        <v>0</v>
      </c>
    </row>
    <row r="73" spans="7:13" ht="16" thickBot="1">
      <c r="G73" s="37"/>
      <c r="J73" s="158"/>
      <c r="M73" s="158"/>
    </row>
    <row r="74" spans="6:16" ht="16" thickBot="1">
      <c r="F74" s="72">
        <f>F30+F51+F72</f>
        <v>8772</v>
      </c>
      <c r="G74" s="72">
        <f>G30+G51+G72</f>
        <v>861.0166666666667</v>
      </c>
      <c r="H74" s="73">
        <f>H30+H51+H72</f>
        <v>667</v>
      </c>
      <c r="I74" s="73">
        <f aca="true" t="shared" si="28" ref="I74:J74">I30+I51+I72</f>
        <v>106.72000000000003</v>
      </c>
      <c r="J74" s="73">
        <f t="shared" si="28"/>
        <v>773.72</v>
      </c>
      <c r="K74" s="74">
        <f>K30+K51+K72</f>
        <v>547</v>
      </c>
      <c r="L74" s="74">
        <f aca="true" t="shared" si="29" ref="L74:M74">L30+L51+L72</f>
        <v>245</v>
      </c>
      <c r="M74" s="74">
        <f t="shared" si="29"/>
        <v>792</v>
      </c>
      <c r="N74" s="72">
        <f>N30+N51+N72</f>
        <v>0</v>
      </c>
      <c r="O74" s="73">
        <f>O30+O51+O72</f>
        <v>0</v>
      </c>
      <c r="P74" s="74">
        <f>P30+P51+P72</f>
        <v>0</v>
      </c>
    </row>
    <row r="75" spans="8:10" ht="15">
      <c r="H75" s="84"/>
      <c r="I75" s="84"/>
      <c r="J75" s="84"/>
    </row>
  </sheetData>
  <mergeCells count="192">
    <mergeCell ref="M3:M6"/>
    <mergeCell ref="M7:M8"/>
    <mergeCell ref="M9:M10"/>
    <mergeCell ref="M11:M12"/>
    <mergeCell ref="M14:M17"/>
    <mergeCell ref="M18:M20"/>
    <mergeCell ref="L34:L35"/>
    <mergeCell ref="L36:L37"/>
    <mergeCell ref="G36:G37"/>
    <mergeCell ref="M34:M35"/>
    <mergeCell ref="M36:M37"/>
    <mergeCell ref="L3:L6"/>
    <mergeCell ref="L7:L8"/>
    <mergeCell ref="L9:L10"/>
    <mergeCell ref="L11:L12"/>
    <mergeCell ref="L14:L17"/>
    <mergeCell ref="L18:L20"/>
    <mergeCell ref="L21:L25"/>
    <mergeCell ref="L27:L28"/>
    <mergeCell ref="K34:K35"/>
    <mergeCell ref="K11:K12"/>
    <mergeCell ref="K14:K17"/>
    <mergeCell ref="K18:K20"/>
    <mergeCell ref="K21:K25"/>
    <mergeCell ref="K27:K28"/>
    <mergeCell ref="H34:H35"/>
    <mergeCell ref="H36:H37"/>
    <mergeCell ref="H47:H48"/>
    <mergeCell ref="H49:H50"/>
    <mergeCell ref="K36:K37"/>
    <mergeCell ref="K47:K48"/>
    <mergeCell ref="K49:K50"/>
    <mergeCell ref="O69:O71"/>
    <mergeCell ref="N32:N37"/>
    <mergeCell ref="I36:I37"/>
    <mergeCell ref="J36:J37"/>
    <mergeCell ref="I47:I48"/>
    <mergeCell ref="J47:J48"/>
    <mergeCell ref="I49:I50"/>
    <mergeCell ref="J49:J50"/>
    <mergeCell ref="I53:I54"/>
    <mergeCell ref="J53:J54"/>
    <mergeCell ref="I55:I56"/>
    <mergeCell ref="J55:J56"/>
    <mergeCell ref="I57:I58"/>
    <mergeCell ref="J57:J58"/>
    <mergeCell ref="I67:I68"/>
    <mergeCell ref="J67:J68"/>
    <mergeCell ref="P69:P71"/>
    <mergeCell ref="H3:H6"/>
    <mergeCell ref="H7:H8"/>
    <mergeCell ref="H9:H10"/>
    <mergeCell ref="H11:H12"/>
    <mergeCell ref="H14:H17"/>
    <mergeCell ref="H18:H20"/>
    <mergeCell ref="H21:H25"/>
    <mergeCell ref="H27:H28"/>
    <mergeCell ref="O59:O62"/>
    <mergeCell ref="P59:P62"/>
    <mergeCell ref="N38:N43"/>
    <mergeCell ref="O38:O43"/>
    <mergeCell ref="P38:P43"/>
    <mergeCell ref="O44:O50"/>
    <mergeCell ref="P44:P50"/>
    <mergeCell ref="O32:O37"/>
    <mergeCell ref="P32:P37"/>
    <mergeCell ref="O14:O29"/>
    <mergeCell ref="P14:P29"/>
    <mergeCell ref="H64:H66"/>
    <mergeCell ref="H67:H68"/>
    <mergeCell ref="K3:K6"/>
    <mergeCell ref="O63:O68"/>
    <mergeCell ref="P63:P68"/>
    <mergeCell ref="D64:D66"/>
    <mergeCell ref="F64:F66"/>
    <mergeCell ref="D67:D68"/>
    <mergeCell ref="F67:F68"/>
    <mergeCell ref="O53:O58"/>
    <mergeCell ref="P53:P58"/>
    <mergeCell ref="D55:D56"/>
    <mergeCell ref="F55:F56"/>
    <mergeCell ref="D57:D58"/>
    <mergeCell ref="F57:F58"/>
    <mergeCell ref="H57:H58"/>
    <mergeCell ref="K57:K58"/>
    <mergeCell ref="L57:L58"/>
    <mergeCell ref="M57:M58"/>
    <mergeCell ref="H53:H54"/>
    <mergeCell ref="H55:H56"/>
    <mergeCell ref="K64:K66"/>
    <mergeCell ref="K67:K68"/>
    <mergeCell ref="K53:K54"/>
    <mergeCell ref="K55:K56"/>
    <mergeCell ref="M64:M66"/>
    <mergeCell ref="M67:M68"/>
    <mergeCell ref="G67:G68"/>
    <mergeCell ref="D34:D35"/>
    <mergeCell ref="F34:F35"/>
    <mergeCell ref="D36:D37"/>
    <mergeCell ref="F36:F37"/>
    <mergeCell ref="C38:C43"/>
    <mergeCell ref="G34:G35"/>
    <mergeCell ref="C63:C68"/>
    <mergeCell ref="N63:N68"/>
    <mergeCell ref="M47:M48"/>
    <mergeCell ref="M49:M50"/>
    <mergeCell ref="M53:M54"/>
    <mergeCell ref="M55:M56"/>
    <mergeCell ref="L64:L66"/>
    <mergeCell ref="L67:L68"/>
    <mergeCell ref="L47:L48"/>
    <mergeCell ref="L49:L50"/>
    <mergeCell ref="L53:L54"/>
    <mergeCell ref="L55:L56"/>
    <mergeCell ref="G47:G48"/>
    <mergeCell ref="G49:G50"/>
    <mergeCell ref="G55:G56"/>
    <mergeCell ref="G57:G58"/>
    <mergeCell ref="G53:G54"/>
    <mergeCell ref="G64:G66"/>
    <mergeCell ref="P3:P13"/>
    <mergeCell ref="D7:D8"/>
    <mergeCell ref="F7:F8"/>
    <mergeCell ref="D9:D10"/>
    <mergeCell ref="F9:F10"/>
    <mergeCell ref="D11:D12"/>
    <mergeCell ref="F11:F12"/>
    <mergeCell ref="F49:F50"/>
    <mergeCell ref="B53:B71"/>
    <mergeCell ref="C53:C58"/>
    <mergeCell ref="D53:D54"/>
    <mergeCell ref="F53:F54"/>
    <mergeCell ref="N53:N58"/>
    <mergeCell ref="C59:C62"/>
    <mergeCell ref="N59:N62"/>
    <mergeCell ref="C69:C71"/>
    <mergeCell ref="N69:N71"/>
    <mergeCell ref="C44:C50"/>
    <mergeCell ref="N44:N50"/>
    <mergeCell ref="D47:D48"/>
    <mergeCell ref="F47:F48"/>
    <mergeCell ref="D49:D50"/>
    <mergeCell ref="B32:B50"/>
    <mergeCell ref="C32:C37"/>
    <mergeCell ref="N3:N13"/>
    <mergeCell ref="O3:O13"/>
    <mergeCell ref="C14:C29"/>
    <mergeCell ref="D14:D17"/>
    <mergeCell ref="F14:F17"/>
    <mergeCell ref="N14:N29"/>
    <mergeCell ref="G18:G20"/>
    <mergeCell ref="G21:G25"/>
    <mergeCell ref="G27:G28"/>
    <mergeCell ref="G3:G6"/>
    <mergeCell ref="G7:G8"/>
    <mergeCell ref="G9:G10"/>
    <mergeCell ref="G11:G12"/>
    <mergeCell ref="G14:G17"/>
    <mergeCell ref="D18:D20"/>
    <mergeCell ref="F18:F20"/>
    <mergeCell ref="D21:D25"/>
    <mergeCell ref="F21:F25"/>
    <mergeCell ref="D27:D28"/>
    <mergeCell ref="F27:F28"/>
    <mergeCell ref="M21:M25"/>
    <mergeCell ref="M27:M28"/>
    <mergeCell ref="K7:K8"/>
    <mergeCell ref="K9:K10"/>
    <mergeCell ref="B3:B29"/>
    <mergeCell ref="C3:C13"/>
    <mergeCell ref="D3:D6"/>
    <mergeCell ref="F3:F6"/>
    <mergeCell ref="I3:I6"/>
    <mergeCell ref="I7:I8"/>
    <mergeCell ref="I9:I10"/>
    <mergeCell ref="I11:I12"/>
    <mergeCell ref="I14:I17"/>
    <mergeCell ref="I18:I20"/>
    <mergeCell ref="I21:I25"/>
    <mergeCell ref="I27:I28"/>
    <mergeCell ref="I64:I66"/>
    <mergeCell ref="J64:J66"/>
    <mergeCell ref="J3:J6"/>
    <mergeCell ref="J7:J8"/>
    <mergeCell ref="J9:J10"/>
    <mergeCell ref="J11:J12"/>
    <mergeCell ref="J14:J17"/>
    <mergeCell ref="J18:J20"/>
    <mergeCell ref="J21:J25"/>
    <mergeCell ref="J27:J28"/>
    <mergeCell ref="I34:I35"/>
    <mergeCell ref="J34:J35"/>
  </mergeCells>
  <printOptions/>
  <pageMargins left="0.511805555555555" right="0.511805555555555" top="0.7875" bottom="0.78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workbookViewId="0" topLeftCell="E1">
      <selection activeCell="E1" sqref="A1:XFD1048576"/>
    </sheetView>
  </sheetViews>
  <sheetFormatPr defaultColWidth="9.140625" defaultRowHeight="15"/>
  <cols>
    <col min="1" max="1" width="15.7109375" style="0" hidden="1" customWidth="1"/>
    <col min="2" max="2" width="11.8515625" style="0" customWidth="1"/>
    <col min="3" max="3" width="10.140625" style="0" customWidth="1"/>
    <col min="4" max="4" width="10.57421875" style="0" customWidth="1"/>
    <col min="5" max="5" width="25.28125" style="0" customWidth="1"/>
    <col min="6" max="6" width="10.8515625" style="0" customWidth="1"/>
    <col min="7" max="7" width="12.421875" style="0" customWidth="1"/>
    <col min="8" max="8" width="10.8515625" style="0" customWidth="1"/>
    <col min="9" max="9" width="10.57421875" style="0" customWidth="1"/>
    <col min="10" max="10" width="10.8515625" style="0" customWidth="1"/>
    <col min="11" max="11" width="12.00390625" style="1" customWidth="1"/>
    <col min="12" max="12" width="11.00390625" style="2" customWidth="1"/>
    <col min="13" max="13" width="9.140625" style="0" customWidth="1"/>
    <col min="14" max="14" width="7.140625" style="0" customWidth="1"/>
    <col min="15" max="15" width="9.57421875" style="0" customWidth="1"/>
    <col min="16" max="1017" width="8.57421875" style="0" customWidth="1"/>
  </cols>
  <sheetData>
    <row r="1" spans="1:19" ht="15" thickBot="1">
      <c r="A1" s="38"/>
      <c r="B1" s="49"/>
      <c r="C1" s="50"/>
      <c r="D1" s="51"/>
      <c r="E1" s="52"/>
      <c r="F1" s="53"/>
      <c r="G1" s="53"/>
      <c r="H1" s="53"/>
      <c r="I1" s="53"/>
      <c r="J1" s="53"/>
      <c r="K1" s="53"/>
      <c r="L1" s="53"/>
      <c r="M1" s="54"/>
      <c r="N1" s="53"/>
      <c r="O1" s="53"/>
      <c r="P1" s="55"/>
      <c r="Q1" s="55"/>
      <c r="R1" s="54"/>
      <c r="S1" s="56"/>
    </row>
    <row r="2" spans="1:19" ht="15" thickBot="1">
      <c r="A2" s="18"/>
      <c r="B2" s="113"/>
      <c r="C2" s="110"/>
      <c r="D2" s="109"/>
      <c r="E2" s="23"/>
      <c r="F2" s="109"/>
      <c r="G2" s="109"/>
      <c r="H2" s="109"/>
      <c r="I2" s="109"/>
      <c r="J2" s="25"/>
      <c r="K2" s="131"/>
      <c r="L2" s="26"/>
      <c r="M2" s="89"/>
      <c r="N2" s="141"/>
      <c r="O2" s="34"/>
      <c r="P2" s="101"/>
      <c r="Q2" s="101"/>
      <c r="R2" s="101"/>
      <c r="S2" s="98"/>
    </row>
    <row r="3" spans="1:19" ht="15" thickBot="1">
      <c r="A3" s="18"/>
      <c r="B3" s="114"/>
      <c r="C3" s="111"/>
      <c r="D3" s="107"/>
      <c r="E3" s="5"/>
      <c r="F3" s="107"/>
      <c r="G3" s="107"/>
      <c r="H3" s="107"/>
      <c r="I3" s="107"/>
      <c r="J3" s="6"/>
      <c r="K3" s="132"/>
      <c r="L3" s="26"/>
      <c r="M3" s="142"/>
      <c r="N3" s="143"/>
      <c r="O3" s="108"/>
      <c r="P3" s="102"/>
      <c r="Q3" s="102"/>
      <c r="R3" s="102"/>
      <c r="S3" s="99"/>
    </row>
    <row r="4" spans="1:19" ht="15" thickBot="1">
      <c r="A4" s="18"/>
      <c r="B4" s="114"/>
      <c r="C4" s="111"/>
      <c r="D4" s="107"/>
      <c r="E4" s="5"/>
      <c r="F4" s="107"/>
      <c r="G4" s="107"/>
      <c r="H4" s="107"/>
      <c r="I4" s="107"/>
      <c r="J4" s="6"/>
      <c r="K4" s="132"/>
      <c r="L4" s="26"/>
      <c r="M4" s="142"/>
      <c r="N4" s="143"/>
      <c r="O4" s="108"/>
      <c r="P4" s="102"/>
      <c r="Q4" s="102"/>
      <c r="R4" s="102"/>
      <c r="S4" s="99"/>
    </row>
    <row r="5" spans="1:19" ht="15" thickBot="1">
      <c r="A5" s="18"/>
      <c r="B5" s="114"/>
      <c r="C5" s="111"/>
      <c r="D5" s="107"/>
      <c r="E5" s="5"/>
      <c r="F5" s="107"/>
      <c r="G5" s="107"/>
      <c r="H5" s="107"/>
      <c r="I5" s="107"/>
      <c r="J5" s="6"/>
      <c r="K5" s="132"/>
      <c r="L5" s="26"/>
      <c r="M5" s="142"/>
      <c r="N5" s="143"/>
      <c r="O5" s="108"/>
      <c r="P5" s="102"/>
      <c r="Q5" s="102"/>
      <c r="R5" s="102"/>
      <c r="S5" s="99"/>
    </row>
    <row r="6" spans="1:19" ht="15" thickBot="1">
      <c r="A6" s="18"/>
      <c r="B6" s="114"/>
      <c r="C6" s="111"/>
      <c r="D6" s="107"/>
      <c r="E6" s="8"/>
      <c r="F6" s="107"/>
      <c r="G6" s="107"/>
      <c r="H6" s="107"/>
      <c r="I6" s="107"/>
      <c r="J6" s="6"/>
      <c r="K6" s="132"/>
      <c r="L6" s="26"/>
      <c r="M6" s="142"/>
      <c r="N6" s="143"/>
      <c r="O6" s="108"/>
      <c r="P6" s="102"/>
      <c r="Q6" s="102"/>
      <c r="R6" s="102"/>
      <c r="S6" s="99"/>
    </row>
    <row r="7" spans="1:19" ht="15" thickBot="1">
      <c r="A7" s="18"/>
      <c r="B7" s="114"/>
      <c r="C7" s="111"/>
      <c r="D7" s="107"/>
      <c r="E7" s="8"/>
      <c r="F7" s="107"/>
      <c r="G7" s="107"/>
      <c r="H7" s="107"/>
      <c r="I7" s="107"/>
      <c r="J7" s="6"/>
      <c r="K7" s="132"/>
      <c r="L7" s="26"/>
      <c r="M7" s="142"/>
      <c r="N7" s="143"/>
      <c r="O7" s="108"/>
      <c r="P7" s="102"/>
      <c r="Q7" s="102"/>
      <c r="R7" s="102"/>
      <c r="S7" s="99"/>
    </row>
    <row r="8" spans="1:19" ht="15" thickBot="1">
      <c r="A8" s="18"/>
      <c r="B8" s="114"/>
      <c r="C8" s="111"/>
      <c r="D8" s="119"/>
      <c r="E8" s="8"/>
      <c r="F8" s="107"/>
      <c r="G8" s="107"/>
      <c r="H8" s="107"/>
      <c r="I8" s="107"/>
      <c r="J8" s="6"/>
      <c r="K8" s="132"/>
      <c r="L8" s="26"/>
      <c r="M8" s="142"/>
      <c r="N8" s="143"/>
      <c r="O8" s="108"/>
      <c r="P8" s="102"/>
      <c r="Q8" s="102"/>
      <c r="R8" s="102"/>
      <c r="S8" s="99"/>
    </row>
    <row r="9" spans="1:19" ht="15" thickBot="1">
      <c r="A9" s="18"/>
      <c r="B9" s="114"/>
      <c r="C9" s="111"/>
      <c r="D9" s="119"/>
      <c r="E9" s="5"/>
      <c r="F9" s="107"/>
      <c r="G9" s="107"/>
      <c r="H9" s="107"/>
      <c r="I9" s="107"/>
      <c r="J9" s="6"/>
      <c r="K9" s="132"/>
      <c r="L9" s="26"/>
      <c r="M9" s="142"/>
      <c r="N9" s="143"/>
      <c r="O9" s="108"/>
      <c r="P9" s="102"/>
      <c r="Q9" s="102"/>
      <c r="R9" s="102"/>
      <c r="S9" s="99"/>
    </row>
    <row r="10" spans="1:19" ht="15" thickBot="1">
      <c r="A10" s="18"/>
      <c r="B10" s="114"/>
      <c r="C10" s="111"/>
      <c r="D10" s="107"/>
      <c r="E10" s="5"/>
      <c r="F10" s="107"/>
      <c r="G10" s="107"/>
      <c r="H10" s="107"/>
      <c r="I10" s="107"/>
      <c r="J10" s="6"/>
      <c r="K10" s="132"/>
      <c r="L10" s="26"/>
      <c r="M10" s="142"/>
      <c r="N10" s="143"/>
      <c r="O10" s="108"/>
      <c r="P10" s="102"/>
      <c r="Q10" s="102"/>
      <c r="R10" s="102"/>
      <c r="S10" s="99"/>
    </row>
    <row r="11" spans="1:19" ht="15" thickBot="1">
      <c r="A11" s="18"/>
      <c r="B11" s="114"/>
      <c r="C11" s="111"/>
      <c r="D11" s="107"/>
      <c r="E11" s="5"/>
      <c r="F11" s="107"/>
      <c r="G11" s="107"/>
      <c r="H11" s="107"/>
      <c r="I11" s="107"/>
      <c r="J11" s="6"/>
      <c r="K11" s="132"/>
      <c r="L11" s="26"/>
      <c r="M11" s="142"/>
      <c r="N11" s="143"/>
      <c r="O11" s="108"/>
      <c r="P11" s="102"/>
      <c r="Q11" s="102"/>
      <c r="R11" s="102"/>
      <c r="S11" s="99"/>
    </row>
    <row r="12" spans="1:19" ht="15" thickBot="1">
      <c r="A12" s="18"/>
      <c r="B12" s="114"/>
      <c r="C12" s="112"/>
      <c r="D12" s="134"/>
      <c r="E12" s="28"/>
      <c r="F12" s="134"/>
      <c r="G12" s="134"/>
      <c r="H12" s="134"/>
      <c r="I12" s="134"/>
      <c r="J12" s="29"/>
      <c r="K12" s="133"/>
      <c r="L12" s="26"/>
      <c r="M12" s="152"/>
      <c r="N12" s="144"/>
      <c r="O12" s="35"/>
      <c r="P12" s="103"/>
      <c r="Q12" s="103"/>
      <c r="R12" s="103"/>
      <c r="S12" s="100"/>
    </row>
    <row r="13" spans="1:19" ht="15" thickBot="1">
      <c r="A13" s="18"/>
      <c r="B13" s="114"/>
      <c r="C13" s="110"/>
      <c r="D13" s="109"/>
      <c r="E13" s="23"/>
      <c r="F13" s="109"/>
      <c r="G13" s="109"/>
      <c r="H13" s="109"/>
      <c r="I13" s="109"/>
      <c r="J13" s="25"/>
      <c r="K13" s="131"/>
      <c r="L13" s="26"/>
      <c r="M13" s="153"/>
      <c r="N13" s="141"/>
      <c r="O13" s="34"/>
      <c r="P13" s="101"/>
      <c r="Q13" s="116"/>
      <c r="R13" s="116"/>
      <c r="S13" s="104"/>
    </row>
    <row r="14" spans="1:19" ht="15" thickBot="1">
      <c r="A14" s="18"/>
      <c r="B14" s="114"/>
      <c r="C14" s="111"/>
      <c r="D14" s="107"/>
      <c r="E14" s="5"/>
      <c r="F14" s="107"/>
      <c r="G14" s="107"/>
      <c r="H14" s="107"/>
      <c r="I14" s="107"/>
      <c r="J14" s="6"/>
      <c r="K14" s="132"/>
      <c r="L14" s="26"/>
      <c r="M14" s="151"/>
      <c r="N14" s="141"/>
      <c r="O14" s="108"/>
      <c r="P14" s="102"/>
      <c r="Q14" s="117"/>
      <c r="R14" s="117"/>
      <c r="S14" s="105"/>
    </row>
    <row r="15" spans="1:19" ht="15" thickBot="1">
      <c r="A15" s="18"/>
      <c r="B15" s="114"/>
      <c r="C15" s="111"/>
      <c r="D15" s="107"/>
      <c r="E15" s="5"/>
      <c r="F15" s="107"/>
      <c r="G15" s="107"/>
      <c r="H15" s="107"/>
      <c r="I15" s="107"/>
      <c r="J15" s="6"/>
      <c r="K15" s="132"/>
      <c r="L15" s="26"/>
      <c r="M15" s="151"/>
      <c r="N15" s="141"/>
      <c r="O15" s="108"/>
      <c r="P15" s="102"/>
      <c r="Q15" s="117"/>
      <c r="R15" s="117"/>
      <c r="S15" s="105"/>
    </row>
    <row r="16" spans="1:19" ht="15" thickBot="1">
      <c r="A16" s="18"/>
      <c r="B16" s="114"/>
      <c r="C16" s="111"/>
      <c r="D16" s="107"/>
      <c r="E16" s="5"/>
      <c r="F16" s="107"/>
      <c r="G16" s="107"/>
      <c r="H16" s="107"/>
      <c r="I16" s="107"/>
      <c r="J16" s="6"/>
      <c r="K16" s="132"/>
      <c r="L16" s="26"/>
      <c r="M16" s="151"/>
      <c r="N16" s="141"/>
      <c r="O16" s="108"/>
      <c r="P16" s="102"/>
      <c r="Q16" s="117"/>
      <c r="R16" s="117"/>
      <c r="S16" s="105"/>
    </row>
    <row r="17" spans="1:19" ht="15" thickBot="1">
      <c r="A17" s="18"/>
      <c r="B17" s="114"/>
      <c r="C17" s="111"/>
      <c r="D17" s="107"/>
      <c r="E17" s="5"/>
      <c r="F17" s="107"/>
      <c r="G17" s="107"/>
      <c r="H17" s="107"/>
      <c r="I17" s="107"/>
      <c r="J17" s="6"/>
      <c r="K17" s="132"/>
      <c r="L17" s="26"/>
      <c r="M17" s="151"/>
      <c r="N17" s="141"/>
      <c r="O17" s="108"/>
      <c r="P17" s="102"/>
      <c r="Q17" s="117"/>
      <c r="R17" s="117"/>
      <c r="S17" s="105"/>
    </row>
    <row r="18" spans="1:19" ht="15" thickBot="1">
      <c r="A18" s="18"/>
      <c r="B18" s="114"/>
      <c r="C18" s="111"/>
      <c r="D18" s="107"/>
      <c r="E18" s="5"/>
      <c r="F18" s="107"/>
      <c r="G18" s="107"/>
      <c r="H18" s="107"/>
      <c r="I18" s="107"/>
      <c r="J18" s="6"/>
      <c r="K18" s="132"/>
      <c r="L18" s="26"/>
      <c r="M18" s="151"/>
      <c r="N18" s="141"/>
      <c r="O18" s="108"/>
      <c r="P18" s="102"/>
      <c r="Q18" s="117"/>
      <c r="R18" s="117"/>
      <c r="S18" s="105"/>
    </row>
    <row r="19" spans="1:19" ht="15" thickBot="1">
      <c r="A19" s="18"/>
      <c r="B19" s="114"/>
      <c r="C19" s="111"/>
      <c r="D19" s="107"/>
      <c r="E19" s="5"/>
      <c r="F19" s="107"/>
      <c r="G19" s="107"/>
      <c r="H19" s="107"/>
      <c r="I19" s="107"/>
      <c r="J19" s="6"/>
      <c r="K19" s="132"/>
      <c r="L19" s="26"/>
      <c r="M19" s="151"/>
      <c r="N19" s="141"/>
      <c r="O19" s="108"/>
      <c r="P19" s="102"/>
      <c r="Q19" s="117"/>
      <c r="R19" s="117"/>
      <c r="S19" s="105"/>
    </row>
    <row r="20" spans="1:19" ht="15" thickBot="1">
      <c r="A20" s="18"/>
      <c r="B20" s="114"/>
      <c r="C20" s="111"/>
      <c r="D20" s="107"/>
      <c r="E20" s="5"/>
      <c r="F20" s="107"/>
      <c r="G20" s="107"/>
      <c r="H20" s="107"/>
      <c r="I20" s="107"/>
      <c r="J20" s="6"/>
      <c r="K20" s="132"/>
      <c r="L20" s="26"/>
      <c r="M20" s="151"/>
      <c r="N20" s="141"/>
      <c r="O20" s="108"/>
      <c r="P20" s="102"/>
      <c r="Q20" s="117"/>
      <c r="R20" s="117"/>
      <c r="S20" s="105"/>
    </row>
    <row r="21" spans="1:19" ht="15" thickBot="1">
      <c r="A21" s="18"/>
      <c r="B21" s="114"/>
      <c r="C21" s="111"/>
      <c r="D21" s="107"/>
      <c r="E21" s="5"/>
      <c r="F21" s="107"/>
      <c r="G21" s="107"/>
      <c r="H21" s="107"/>
      <c r="I21" s="107"/>
      <c r="J21" s="6"/>
      <c r="K21" s="132"/>
      <c r="L21" s="26"/>
      <c r="M21" s="151"/>
      <c r="N21" s="141"/>
      <c r="O21" s="108"/>
      <c r="P21" s="102"/>
      <c r="Q21" s="117"/>
      <c r="R21" s="117"/>
      <c r="S21" s="105"/>
    </row>
    <row r="22" spans="1:19" ht="15" thickBot="1">
      <c r="A22" s="18"/>
      <c r="B22" s="114"/>
      <c r="C22" s="111"/>
      <c r="D22" s="107"/>
      <c r="E22" s="5"/>
      <c r="F22" s="107"/>
      <c r="G22" s="107"/>
      <c r="H22" s="107"/>
      <c r="I22" s="107"/>
      <c r="J22" s="6"/>
      <c r="K22" s="132"/>
      <c r="L22" s="26"/>
      <c r="M22" s="151"/>
      <c r="N22" s="141"/>
      <c r="O22" s="108"/>
      <c r="P22" s="102"/>
      <c r="Q22" s="117"/>
      <c r="R22" s="117"/>
      <c r="S22" s="105"/>
    </row>
    <row r="23" spans="1:19" ht="15" thickBot="1">
      <c r="A23" s="18"/>
      <c r="B23" s="114"/>
      <c r="C23" s="111"/>
      <c r="D23" s="107"/>
      <c r="E23" s="5"/>
      <c r="F23" s="107"/>
      <c r="G23" s="107"/>
      <c r="H23" s="107"/>
      <c r="I23" s="107"/>
      <c r="J23" s="6"/>
      <c r="K23" s="132"/>
      <c r="L23" s="26"/>
      <c r="M23" s="151"/>
      <c r="N23" s="141"/>
      <c r="O23" s="108"/>
      <c r="P23" s="102"/>
      <c r="Q23" s="117"/>
      <c r="R23" s="117"/>
      <c r="S23" s="105"/>
    </row>
    <row r="24" spans="1:19" ht="15" thickBot="1">
      <c r="A24" s="18"/>
      <c r="B24" s="114"/>
      <c r="C24" s="111"/>
      <c r="D24" s="107"/>
      <c r="E24" s="5"/>
      <c r="F24" s="107"/>
      <c r="G24" s="107"/>
      <c r="H24" s="107"/>
      <c r="I24" s="107"/>
      <c r="J24" s="6"/>
      <c r="K24" s="132"/>
      <c r="L24" s="26"/>
      <c r="M24" s="151"/>
      <c r="N24" s="141"/>
      <c r="O24" s="108"/>
      <c r="P24" s="102"/>
      <c r="Q24" s="117"/>
      <c r="R24" s="117"/>
      <c r="S24" s="105"/>
    </row>
    <row r="25" spans="1:19" ht="15" thickBot="1">
      <c r="A25" s="18"/>
      <c r="B25" s="114"/>
      <c r="C25" s="111"/>
      <c r="D25" s="6"/>
      <c r="E25" s="5"/>
      <c r="F25" s="107"/>
      <c r="G25" s="107"/>
      <c r="H25" s="107"/>
      <c r="I25" s="107"/>
      <c r="J25" s="6"/>
      <c r="K25" s="132"/>
      <c r="L25" s="26"/>
      <c r="M25" s="151"/>
      <c r="N25" s="141"/>
      <c r="O25" s="108"/>
      <c r="P25" s="108"/>
      <c r="Q25" s="117"/>
      <c r="R25" s="117"/>
      <c r="S25" s="105"/>
    </row>
    <row r="26" spans="1:19" ht="15" thickBot="1">
      <c r="A26" s="18"/>
      <c r="B26" s="114"/>
      <c r="C26" s="111"/>
      <c r="D26" s="107"/>
      <c r="E26" s="5"/>
      <c r="F26" s="107"/>
      <c r="G26" s="107"/>
      <c r="H26" s="107"/>
      <c r="I26" s="107"/>
      <c r="J26" s="6"/>
      <c r="K26" s="132"/>
      <c r="L26" s="26"/>
      <c r="M26" s="151"/>
      <c r="N26" s="141"/>
      <c r="O26" s="108"/>
      <c r="P26" s="135"/>
      <c r="Q26" s="117"/>
      <c r="R26" s="117"/>
      <c r="S26" s="105"/>
    </row>
    <row r="27" spans="1:19" ht="15" thickBot="1">
      <c r="A27" s="18"/>
      <c r="B27" s="114"/>
      <c r="C27" s="111"/>
      <c r="D27" s="107"/>
      <c r="E27" s="5"/>
      <c r="F27" s="107"/>
      <c r="G27" s="107"/>
      <c r="H27" s="107"/>
      <c r="I27" s="107"/>
      <c r="J27" s="6"/>
      <c r="K27" s="132"/>
      <c r="L27" s="26"/>
      <c r="M27" s="151"/>
      <c r="N27" s="141"/>
      <c r="O27" s="108"/>
      <c r="P27" s="136"/>
      <c r="Q27" s="117"/>
      <c r="R27" s="117"/>
      <c r="S27" s="105"/>
    </row>
    <row r="28" spans="1:19" ht="15" thickBot="1">
      <c r="A28" s="18"/>
      <c r="B28" s="115"/>
      <c r="C28" s="112"/>
      <c r="D28" s="134"/>
      <c r="E28" s="28"/>
      <c r="F28" s="134"/>
      <c r="G28" s="134"/>
      <c r="H28" s="134"/>
      <c r="I28" s="134"/>
      <c r="J28" s="29"/>
      <c r="K28" s="133"/>
      <c r="L28" s="26"/>
      <c r="M28" s="154"/>
      <c r="N28" s="141"/>
      <c r="O28" s="35"/>
      <c r="P28" s="35"/>
      <c r="Q28" s="118"/>
      <c r="R28" s="118"/>
      <c r="S28" s="106"/>
    </row>
    <row r="29" spans="1:19" ht="15" thickBot="1">
      <c r="A29" s="18"/>
      <c r="B29" s="48"/>
      <c r="C29" s="48"/>
      <c r="D29" s="14"/>
      <c r="E29" s="13"/>
      <c r="F29" s="14"/>
      <c r="G29" s="14"/>
      <c r="H29" s="14"/>
      <c r="I29" s="14"/>
      <c r="J29" s="15"/>
      <c r="K29" s="16"/>
      <c r="L29" s="17"/>
      <c r="M29" s="145"/>
      <c r="N29" s="145"/>
      <c r="Q29" s="57"/>
      <c r="R29" s="58"/>
      <c r="S29" s="59"/>
    </row>
    <row r="30" spans="1:14" ht="15" thickBot="1">
      <c r="A30" s="18"/>
      <c r="B30" s="48"/>
      <c r="C30" s="48"/>
      <c r="D30" s="14"/>
      <c r="E30" s="13"/>
      <c r="F30" s="14"/>
      <c r="G30" s="14"/>
      <c r="H30" s="14"/>
      <c r="I30" s="14"/>
      <c r="J30" s="15"/>
      <c r="K30" s="16"/>
      <c r="L30" s="17"/>
      <c r="M30" s="145"/>
      <c r="N30" s="145"/>
    </row>
    <row r="31" spans="1:19" ht="15">
      <c r="A31" s="18"/>
      <c r="B31" s="113"/>
      <c r="C31" s="126"/>
      <c r="D31" s="60"/>
      <c r="E31" s="61"/>
      <c r="F31" s="109"/>
      <c r="G31" s="109"/>
      <c r="H31" s="109"/>
      <c r="I31" s="109"/>
      <c r="J31" s="62"/>
      <c r="K31" s="131"/>
      <c r="L31" s="131"/>
      <c r="M31" s="153"/>
      <c r="N31" s="141"/>
      <c r="O31" s="34"/>
      <c r="P31" s="34"/>
      <c r="Q31" s="101"/>
      <c r="R31" s="131"/>
      <c r="S31" s="98"/>
    </row>
    <row r="32" spans="1:19" ht="15">
      <c r="A32" s="18"/>
      <c r="B32" s="114"/>
      <c r="C32" s="127"/>
      <c r="D32" s="122"/>
      <c r="E32" s="3"/>
      <c r="F32" s="3"/>
      <c r="G32" s="107"/>
      <c r="H32" s="3"/>
      <c r="I32" s="3"/>
      <c r="J32" s="119"/>
      <c r="K32" s="132"/>
      <c r="L32" s="132"/>
      <c r="M32" s="151"/>
      <c r="N32" s="143"/>
      <c r="O32" s="108"/>
      <c r="P32" s="108"/>
      <c r="Q32" s="102"/>
      <c r="R32" s="132"/>
      <c r="S32" s="99"/>
    </row>
    <row r="33" spans="1:19" ht="15">
      <c r="A33" s="18"/>
      <c r="B33" s="114"/>
      <c r="C33" s="127"/>
      <c r="D33" s="122"/>
      <c r="E33" s="3"/>
      <c r="F33" s="107"/>
      <c r="G33" s="107"/>
      <c r="H33" s="107"/>
      <c r="I33" s="107"/>
      <c r="J33" s="119"/>
      <c r="K33" s="132"/>
      <c r="L33" s="132"/>
      <c r="M33" s="151"/>
      <c r="N33" s="143"/>
      <c r="O33" s="108"/>
      <c r="P33" s="102"/>
      <c r="Q33" s="102"/>
      <c r="R33" s="132"/>
      <c r="S33" s="99"/>
    </row>
    <row r="34" spans="1:19" ht="15">
      <c r="A34" s="18"/>
      <c r="B34" s="114"/>
      <c r="C34" s="127"/>
      <c r="D34" s="122"/>
      <c r="E34" s="3"/>
      <c r="F34" s="107"/>
      <c r="G34" s="107"/>
      <c r="H34" s="107"/>
      <c r="I34" s="107"/>
      <c r="J34" s="119"/>
      <c r="K34" s="132"/>
      <c r="L34" s="132"/>
      <c r="M34" s="151"/>
      <c r="N34" s="143"/>
      <c r="O34" s="108"/>
      <c r="P34" s="102"/>
      <c r="Q34" s="102"/>
      <c r="R34" s="132"/>
      <c r="S34" s="99"/>
    </row>
    <row r="35" spans="1:19" ht="15">
      <c r="A35" s="18"/>
      <c r="B35" s="114"/>
      <c r="C35" s="127"/>
      <c r="D35" s="123"/>
      <c r="E35" s="3"/>
      <c r="F35" s="107"/>
      <c r="G35" s="107"/>
      <c r="H35" s="107"/>
      <c r="I35" s="107"/>
      <c r="J35" s="119"/>
      <c r="K35" s="132"/>
      <c r="L35" s="132"/>
      <c r="M35" s="151"/>
      <c r="N35" s="143"/>
      <c r="O35" s="108"/>
      <c r="P35" s="102"/>
      <c r="Q35" s="102"/>
      <c r="R35" s="132"/>
      <c r="S35" s="99"/>
    </row>
    <row r="36" spans="1:19" ht="15" thickBot="1">
      <c r="A36" s="18"/>
      <c r="B36" s="114"/>
      <c r="C36" s="128"/>
      <c r="D36" s="124"/>
      <c r="E36" s="65"/>
      <c r="F36" s="134"/>
      <c r="G36" s="134"/>
      <c r="H36" s="134"/>
      <c r="I36" s="134"/>
      <c r="J36" s="137"/>
      <c r="K36" s="133"/>
      <c r="L36" s="133"/>
      <c r="M36" s="154"/>
      <c r="N36" s="144"/>
      <c r="O36" s="35"/>
      <c r="P36" s="103"/>
      <c r="Q36" s="103"/>
      <c r="R36" s="133"/>
      <c r="S36" s="100"/>
    </row>
    <row r="37" spans="1:19" ht="15" thickBot="1">
      <c r="A37" s="18"/>
      <c r="B37" s="114"/>
      <c r="C37" s="126"/>
      <c r="D37" s="70"/>
      <c r="E37" s="3"/>
      <c r="F37" s="107"/>
      <c r="G37" s="107"/>
      <c r="H37" s="107"/>
      <c r="I37" s="107"/>
      <c r="J37" s="119"/>
      <c r="K37" s="132"/>
      <c r="L37" s="132"/>
      <c r="M37" s="154"/>
      <c r="N37" s="144"/>
      <c r="O37" s="35"/>
      <c r="P37" s="35"/>
      <c r="Q37" s="101"/>
      <c r="R37" s="131"/>
      <c r="S37" s="98"/>
    </row>
    <row r="38" spans="1:19" ht="15" thickBot="1">
      <c r="A38" s="18"/>
      <c r="B38" s="114"/>
      <c r="C38" s="127"/>
      <c r="D38" s="70"/>
      <c r="E38" s="3"/>
      <c r="F38" s="107"/>
      <c r="G38" s="107"/>
      <c r="H38" s="107"/>
      <c r="I38" s="107"/>
      <c r="J38" s="119"/>
      <c r="K38" s="132"/>
      <c r="L38" s="132"/>
      <c r="M38" s="154"/>
      <c r="N38" s="144"/>
      <c r="O38" s="35"/>
      <c r="P38" s="35"/>
      <c r="Q38" s="102"/>
      <c r="R38" s="132"/>
      <c r="S38" s="99"/>
    </row>
    <row r="39" spans="1:19" ht="15" thickBot="1">
      <c r="A39" s="18"/>
      <c r="B39" s="114"/>
      <c r="C39" s="127"/>
      <c r="D39" s="70"/>
      <c r="E39" s="3"/>
      <c r="F39" s="107"/>
      <c r="G39" s="107"/>
      <c r="H39" s="107"/>
      <c r="I39" s="107"/>
      <c r="J39" s="119"/>
      <c r="K39" s="132"/>
      <c r="L39" s="132"/>
      <c r="M39" s="154"/>
      <c r="N39" s="144"/>
      <c r="O39" s="35"/>
      <c r="P39" s="35"/>
      <c r="Q39" s="102"/>
      <c r="R39" s="132"/>
      <c r="S39" s="99"/>
    </row>
    <row r="40" spans="1:19" ht="15" thickBot="1">
      <c r="A40" s="18"/>
      <c r="B40" s="114"/>
      <c r="C40" s="127"/>
      <c r="D40" s="70"/>
      <c r="E40" s="3"/>
      <c r="F40" s="107"/>
      <c r="G40" s="107"/>
      <c r="H40" s="107"/>
      <c r="I40" s="107"/>
      <c r="J40" s="119"/>
      <c r="K40" s="132"/>
      <c r="L40" s="132"/>
      <c r="M40" s="154"/>
      <c r="N40" s="144"/>
      <c r="O40" s="35"/>
      <c r="P40" s="35"/>
      <c r="Q40" s="102"/>
      <c r="R40" s="132"/>
      <c r="S40" s="99"/>
    </row>
    <row r="41" spans="1:19" ht="15" thickBot="1">
      <c r="A41" s="18"/>
      <c r="B41" s="114"/>
      <c r="C41" s="127"/>
      <c r="D41" s="70"/>
      <c r="E41" s="3"/>
      <c r="F41" s="107"/>
      <c r="G41" s="107"/>
      <c r="H41" s="107"/>
      <c r="I41" s="107"/>
      <c r="J41" s="119"/>
      <c r="K41" s="132"/>
      <c r="L41" s="132"/>
      <c r="M41" s="154"/>
      <c r="N41" s="144"/>
      <c r="O41" s="35"/>
      <c r="P41" s="35"/>
      <c r="Q41" s="102"/>
      <c r="R41" s="132"/>
      <c r="S41" s="99"/>
    </row>
    <row r="42" spans="1:19" ht="15" thickBot="1">
      <c r="A42" s="18"/>
      <c r="B42" s="114"/>
      <c r="C42" s="128"/>
      <c r="D42" s="70"/>
      <c r="E42" s="3"/>
      <c r="F42" s="107"/>
      <c r="G42" s="107"/>
      <c r="H42" s="107"/>
      <c r="I42" s="107"/>
      <c r="J42" s="119"/>
      <c r="K42" s="132"/>
      <c r="L42" s="132"/>
      <c r="M42" s="154"/>
      <c r="N42" s="144"/>
      <c r="O42" s="35"/>
      <c r="P42" s="35"/>
      <c r="Q42" s="103"/>
      <c r="R42" s="133"/>
      <c r="S42" s="100"/>
    </row>
    <row r="43" spans="1:19" ht="15">
      <c r="A43" s="18"/>
      <c r="B43" s="120"/>
      <c r="C43" s="129"/>
      <c r="D43" s="67"/>
      <c r="E43" s="61"/>
      <c r="F43" s="109"/>
      <c r="G43" s="109"/>
      <c r="H43" s="109"/>
      <c r="I43" s="109"/>
      <c r="J43" s="62"/>
      <c r="K43" s="131"/>
      <c r="L43" s="131"/>
      <c r="M43" s="153"/>
      <c r="N43" s="141"/>
      <c r="O43" s="34"/>
      <c r="P43" s="34"/>
      <c r="Q43" s="101"/>
      <c r="R43" s="131"/>
      <c r="S43" s="98"/>
    </row>
    <row r="44" spans="1:19" ht="15">
      <c r="A44" s="18"/>
      <c r="B44" s="120"/>
      <c r="C44" s="129"/>
      <c r="D44" s="122"/>
      <c r="E44" s="3"/>
      <c r="F44" s="107"/>
      <c r="G44" s="107"/>
      <c r="H44" s="107"/>
      <c r="I44" s="107"/>
      <c r="J44" s="119"/>
      <c r="K44" s="132"/>
      <c r="L44" s="132"/>
      <c r="M44" s="151"/>
      <c r="N44" s="143"/>
      <c r="O44" s="108"/>
      <c r="P44" s="108"/>
      <c r="Q44" s="102"/>
      <c r="R44" s="132"/>
      <c r="S44" s="99"/>
    </row>
    <row r="45" spans="1:19" ht="15">
      <c r="A45" s="18"/>
      <c r="B45" s="120"/>
      <c r="C45" s="129"/>
      <c r="D45" s="122"/>
      <c r="E45" s="3"/>
      <c r="F45" s="107"/>
      <c r="G45" s="107"/>
      <c r="H45" s="107"/>
      <c r="I45" s="107"/>
      <c r="J45" s="119"/>
      <c r="K45" s="132"/>
      <c r="L45" s="132"/>
      <c r="M45" s="151"/>
      <c r="N45" s="143"/>
      <c r="O45" s="108"/>
      <c r="P45" s="108"/>
      <c r="Q45" s="102"/>
      <c r="R45" s="132"/>
      <c r="S45" s="99"/>
    </row>
    <row r="46" spans="1:19" ht="15">
      <c r="A46" s="18"/>
      <c r="B46" s="120"/>
      <c r="C46" s="129"/>
      <c r="D46" s="123"/>
      <c r="E46" s="3"/>
      <c r="F46" s="107"/>
      <c r="G46" s="3"/>
      <c r="H46" s="3"/>
      <c r="I46" s="3"/>
      <c r="J46" s="119"/>
      <c r="K46" s="132"/>
      <c r="L46" s="132"/>
      <c r="M46" s="151"/>
      <c r="N46" s="143"/>
      <c r="O46" s="108"/>
      <c r="P46" s="135"/>
      <c r="Q46" s="102"/>
      <c r="R46" s="132"/>
      <c r="S46" s="99"/>
    </row>
    <row r="47" spans="1:19" ht="15">
      <c r="A47" s="18"/>
      <c r="B47" s="120"/>
      <c r="C47" s="129"/>
      <c r="D47" s="123"/>
      <c r="E47" s="3"/>
      <c r="F47" s="3"/>
      <c r="G47" s="107"/>
      <c r="H47" s="3"/>
      <c r="I47" s="3"/>
      <c r="J47" s="119"/>
      <c r="K47" s="132"/>
      <c r="L47" s="132"/>
      <c r="M47" s="151"/>
      <c r="N47" s="143"/>
      <c r="O47" s="108"/>
      <c r="P47" s="136"/>
      <c r="Q47" s="102"/>
      <c r="R47" s="132"/>
      <c r="S47" s="99"/>
    </row>
    <row r="48" spans="1:19" ht="15">
      <c r="A48" s="18"/>
      <c r="B48" s="120"/>
      <c r="C48" s="129"/>
      <c r="D48" s="122"/>
      <c r="E48" s="3"/>
      <c r="F48" s="107"/>
      <c r="G48" s="107"/>
      <c r="H48" s="107"/>
      <c r="I48" s="107"/>
      <c r="J48" s="119"/>
      <c r="K48" s="132"/>
      <c r="L48" s="132"/>
      <c r="M48" s="151"/>
      <c r="N48" s="143"/>
      <c r="O48" s="108"/>
      <c r="P48" s="135"/>
      <c r="Q48" s="102"/>
      <c r="R48" s="132"/>
      <c r="S48" s="99"/>
    </row>
    <row r="49" spans="1:19" ht="15" thickBot="1">
      <c r="A49" s="18"/>
      <c r="B49" s="121"/>
      <c r="C49" s="130"/>
      <c r="D49" s="125"/>
      <c r="E49" s="65"/>
      <c r="F49" s="134"/>
      <c r="G49" s="134"/>
      <c r="H49" s="134"/>
      <c r="I49" s="134"/>
      <c r="J49" s="137"/>
      <c r="K49" s="133"/>
      <c r="L49" s="133"/>
      <c r="M49" s="154"/>
      <c r="N49" s="144"/>
      <c r="O49" s="35"/>
      <c r="P49" s="118"/>
      <c r="Q49" s="103"/>
      <c r="R49" s="133"/>
      <c r="S49" s="100"/>
    </row>
    <row r="50" spans="1:19" ht="15" thickBot="1">
      <c r="A50" s="3"/>
      <c r="B50" s="43"/>
      <c r="C50" s="11"/>
      <c r="D50" s="20"/>
      <c r="E50" s="19"/>
      <c r="F50" s="12"/>
      <c r="G50" s="12"/>
      <c r="H50" s="12"/>
      <c r="I50" s="12"/>
      <c r="J50" s="20"/>
      <c r="K50" s="21"/>
      <c r="L50" s="22"/>
      <c r="M50" s="145"/>
      <c r="N50" s="145"/>
      <c r="Q50" s="69"/>
      <c r="R50" s="69"/>
      <c r="S50" s="69"/>
    </row>
    <row r="51" spans="1:14" ht="15" thickBot="1">
      <c r="A51" s="3"/>
      <c r="B51" s="68"/>
      <c r="C51" s="10"/>
      <c r="D51" s="46"/>
      <c r="E51" s="45"/>
      <c r="F51" s="44"/>
      <c r="G51" s="44"/>
      <c r="H51" s="44"/>
      <c r="I51" s="44"/>
      <c r="J51" s="46"/>
      <c r="K51" s="140"/>
      <c r="L51" s="47"/>
      <c r="M51" s="145"/>
      <c r="N51" s="145"/>
    </row>
    <row r="52" spans="1:19" ht="15">
      <c r="A52" s="18"/>
      <c r="B52" s="113"/>
      <c r="C52" s="110"/>
      <c r="D52" s="109"/>
      <c r="E52" s="23"/>
      <c r="F52" s="109"/>
      <c r="G52" s="109"/>
      <c r="H52" s="109"/>
      <c r="I52" s="109"/>
      <c r="J52" s="25"/>
      <c r="K52" s="131"/>
      <c r="L52" s="26"/>
      <c r="M52" s="89"/>
      <c r="N52" s="141"/>
      <c r="O52" s="34"/>
      <c r="P52" s="101"/>
      <c r="Q52" s="101"/>
      <c r="R52" s="131"/>
      <c r="S52" s="98"/>
    </row>
    <row r="53" spans="1:19" ht="15">
      <c r="A53" s="18"/>
      <c r="B53" s="114"/>
      <c r="C53" s="111"/>
      <c r="D53" s="107"/>
      <c r="E53" s="5"/>
      <c r="F53" s="107"/>
      <c r="G53" s="107"/>
      <c r="H53" s="107"/>
      <c r="I53" s="107"/>
      <c r="J53" s="6"/>
      <c r="K53" s="132"/>
      <c r="L53" s="7"/>
      <c r="M53" s="87"/>
      <c r="N53" s="143"/>
      <c r="O53" s="108"/>
      <c r="P53" s="102"/>
      <c r="Q53" s="102"/>
      <c r="R53" s="132"/>
      <c r="S53" s="99"/>
    </row>
    <row r="54" spans="1:19" ht="15">
      <c r="A54" s="18"/>
      <c r="B54" s="114"/>
      <c r="C54" s="111"/>
      <c r="D54" s="107"/>
      <c r="E54" s="8"/>
      <c r="F54" s="107"/>
      <c r="G54" s="107"/>
      <c r="H54" s="107"/>
      <c r="I54" s="107"/>
      <c r="J54" s="6"/>
      <c r="K54" s="132"/>
      <c r="L54" s="7"/>
      <c r="M54" s="87"/>
      <c r="N54" s="143"/>
      <c r="O54" s="108"/>
      <c r="P54" s="102"/>
      <c r="Q54" s="102"/>
      <c r="R54" s="132"/>
      <c r="S54" s="99"/>
    </row>
    <row r="55" spans="1:19" ht="15">
      <c r="A55" s="18"/>
      <c r="B55" s="114"/>
      <c r="C55" s="111"/>
      <c r="D55" s="107"/>
      <c r="E55" s="8"/>
      <c r="F55" s="107"/>
      <c r="G55" s="107"/>
      <c r="H55" s="107"/>
      <c r="I55" s="107"/>
      <c r="J55" s="6"/>
      <c r="K55" s="132"/>
      <c r="L55" s="7"/>
      <c r="M55" s="87"/>
      <c r="N55" s="143"/>
      <c r="O55" s="108"/>
      <c r="P55" s="102"/>
      <c r="Q55" s="102"/>
      <c r="R55" s="132"/>
      <c r="S55" s="99"/>
    </row>
    <row r="56" spans="1:19" ht="15">
      <c r="A56" s="18"/>
      <c r="B56" s="114"/>
      <c r="C56" s="111"/>
      <c r="D56" s="107"/>
      <c r="E56" s="5"/>
      <c r="F56" s="107"/>
      <c r="G56" s="107"/>
      <c r="H56" s="107"/>
      <c r="I56" s="107"/>
      <c r="J56" s="6"/>
      <c r="K56" s="132"/>
      <c r="L56" s="7"/>
      <c r="M56" s="87"/>
      <c r="N56" s="143"/>
      <c r="O56" s="108"/>
      <c r="P56" s="102"/>
      <c r="Q56" s="102"/>
      <c r="R56" s="132"/>
      <c r="S56" s="99"/>
    </row>
    <row r="57" spans="1:19" ht="15" thickBot="1">
      <c r="A57" s="18"/>
      <c r="B57" s="114"/>
      <c r="C57" s="112"/>
      <c r="D57" s="134"/>
      <c r="E57" s="28"/>
      <c r="F57" s="134"/>
      <c r="G57" s="134"/>
      <c r="H57" s="134"/>
      <c r="I57" s="134"/>
      <c r="J57" s="29"/>
      <c r="K57" s="133"/>
      <c r="L57" s="30"/>
      <c r="M57" s="88"/>
      <c r="N57" s="143"/>
      <c r="O57" s="35"/>
      <c r="P57" s="103"/>
      <c r="Q57" s="103"/>
      <c r="R57" s="133"/>
      <c r="S57" s="100"/>
    </row>
    <row r="58" spans="1:19" ht="15">
      <c r="A58" s="18"/>
      <c r="B58" s="114"/>
      <c r="C58" s="110"/>
      <c r="D58" s="109"/>
      <c r="E58" s="23"/>
      <c r="F58" s="61"/>
      <c r="G58" s="109"/>
      <c r="H58" s="61"/>
      <c r="I58" s="61"/>
      <c r="J58" s="25"/>
      <c r="K58" s="131"/>
      <c r="L58" s="26"/>
      <c r="M58" s="89"/>
      <c r="N58" s="141"/>
      <c r="O58" s="34"/>
      <c r="P58" s="101"/>
      <c r="Q58" s="101"/>
      <c r="R58" s="131"/>
      <c r="S58" s="98"/>
    </row>
    <row r="59" spans="1:19" ht="15">
      <c r="A59" s="18"/>
      <c r="B59" s="114"/>
      <c r="C59" s="111"/>
      <c r="D59" s="107"/>
      <c r="E59" s="5"/>
      <c r="F59" s="107"/>
      <c r="G59" s="107"/>
      <c r="H59" s="107"/>
      <c r="I59" s="107"/>
      <c r="J59" s="6"/>
      <c r="K59" s="132"/>
      <c r="L59" s="7"/>
      <c r="M59" s="87"/>
      <c r="N59" s="143"/>
      <c r="O59" s="108"/>
      <c r="P59" s="102"/>
      <c r="Q59" s="102"/>
      <c r="R59" s="132"/>
      <c r="S59" s="99"/>
    </row>
    <row r="60" spans="1:19" ht="15">
      <c r="A60" s="18"/>
      <c r="B60" s="114"/>
      <c r="C60" s="111"/>
      <c r="D60" s="107"/>
      <c r="E60" s="5"/>
      <c r="F60" s="107"/>
      <c r="G60" s="107"/>
      <c r="H60" s="107"/>
      <c r="I60" s="107"/>
      <c r="J60" s="6"/>
      <c r="K60" s="132"/>
      <c r="L60" s="7"/>
      <c r="M60" s="87"/>
      <c r="N60" s="143"/>
      <c r="O60" s="108"/>
      <c r="P60" s="102"/>
      <c r="Q60" s="102"/>
      <c r="R60" s="132"/>
      <c r="S60" s="99"/>
    </row>
    <row r="61" spans="1:19" ht="15" thickBot="1">
      <c r="A61" s="18"/>
      <c r="B61" s="114"/>
      <c r="C61" s="112"/>
      <c r="D61" s="29"/>
      <c r="E61" s="28"/>
      <c r="F61" s="134"/>
      <c r="G61" s="134"/>
      <c r="H61" s="134"/>
      <c r="I61" s="134"/>
      <c r="J61" s="29"/>
      <c r="K61" s="133"/>
      <c r="L61" s="30"/>
      <c r="M61" s="88"/>
      <c r="N61" s="144"/>
      <c r="O61" s="35"/>
      <c r="P61" s="103"/>
      <c r="Q61" s="103"/>
      <c r="R61" s="133"/>
      <c r="S61" s="100"/>
    </row>
    <row r="62" spans="1:19" ht="15" thickBot="1">
      <c r="A62" s="18"/>
      <c r="B62" s="114"/>
      <c r="C62" s="110"/>
      <c r="D62" s="25"/>
      <c r="E62" s="23"/>
      <c r="F62" s="109"/>
      <c r="G62" s="109"/>
      <c r="H62" s="109"/>
      <c r="I62" s="109"/>
      <c r="J62" s="25"/>
      <c r="K62" s="131"/>
      <c r="L62" s="26"/>
      <c r="M62" s="89"/>
      <c r="N62" s="144"/>
      <c r="O62" s="34"/>
      <c r="P62" s="101"/>
      <c r="Q62" s="101"/>
      <c r="R62" s="131"/>
      <c r="S62" s="98"/>
    </row>
    <row r="63" spans="1:19" ht="15" thickBot="1">
      <c r="A63" s="18"/>
      <c r="B63" s="114"/>
      <c r="C63" s="111"/>
      <c r="D63" s="119"/>
      <c r="E63" s="5"/>
      <c r="F63" s="107"/>
      <c r="G63" s="107"/>
      <c r="H63" s="107"/>
      <c r="I63" s="107"/>
      <c r="J63" s="6"/>
      <c r="K63" s="132"/>
      <c r="L63" s="7"/>
      <c r="M63" s="87"/>
      <c r="N63" s="144"/>
      <c r="O63" s="108"/>
      <c r="P63" s="102"/>
      <c r="Q63" s="102"/>
      <c r="R63" s="132"/>
      <c r="S63" s="99"/>
    </row>
    <row r="64" spans="1:19" ht="15" thickBot="1">
      <c r="A64" s="18"/>
      <c r="B64" s="114"/>
      <c r="C64" s="111"/>
      <c r="D64" s="119"/>
      <c r="E64" s="5"/>
      <c r="F64" s="107"/>
      <c r="G64" s="107"/>
      <c r="H64" s="107"/>
      <c r="I64" s="107"/>
      <c r="J64" s="6"/>
      <c r="K64" s="132"/>
      <c r="L64" s="7"/>
      <c r="M64" s="87"/>
      <c r="N64" s="144"/>
      <c r="O64" s="108"/>
      <c r="P64" s="102"/>
      <c r="Q64" s="102"/>
      <c r="R64" s="132"/>
      <c r="S64" s="99"/>
    </row>
    <row r="65" spans="1:19" ht="15" thickBot="1">
      <c r="A65" s="18"/>
      <c r="B65" s="114"/>
      <c r="C65" s="111"/>
      <c r="D65" s="119"/>
      <c r="E65" s="5"/>
      <c r="F65" s="107"/>
      <c r="G65" s="107"/>
      <c r="H65" s="107"/>
      <c r="I65" s="107"/>
      <c r="J65" s="6"/>
      <c r="K65" s="132"/>
      <c r="L65" s="7"/>
      <c r="M65" s="87"/>
      <c r="N65" s="144"/>
      <c r="O65" s="108"/>
      <c r="P65" s="102"/>
      <c r="Q65" s="102"/>
      <c r="R65" s="132"/>
      <c r="S65" s="99"/>
    </row>
    <row r="66" spans="1:19" ht="15" thickBot="1">
      <c r="A66" s="18"/>
      <c r="B66" s="114"/>
      <c r="C66" s="111"/>
      <c r="D66" s="119"/>
      <c r="E66" s="5"/>
      <c r="F66" s="107"/>
      <c r="G66" s="107"/>
      <c r="H66" s="107"/>
      <c r="I66" s="107"/>
      <c r="J66" s="6"/>
      <c r="K66" s="132"/>
      <c r="L66" s="7"/>
      <c r="M66" s="87"/>
      <c r="N66" s="144"/>
      <c r="O66" s="108"/>
      <c r="P66" s="102"/>
      <c r="Q66" s="102"/>
      <c r="R66" s="132"/>
      <c r="S66" s="99"/>
    </row>
    <row r="67" spans="1:19" ht="15" thickBot="1">
      <c r="A67" s="18"/>
      <c r="B67" s="114"/>
      <c r="C67" s="112"/>
      <c r="D67" s="137"/>
      <c r="E67" s="28"/>
      <c r="F67" s="134"/>
      <c r="G67" s="134"/>
      <c r="H67" s="134"/>
      <c r="I67" s="134"/>
      <c r="J67" s="29"/>
      <c r="K67" s="133"/>
      <c r="L67" s="30"/>
      <c r="M67" s="88"/>
      <c r="N67" s="144"/>
      <c r="O67" s="35"/>
      <c r="P67" s="103"/>
      <c r="Q67" s="103"/>
      <c r="R67" s="133"/>
      <c r="S67" s="100"/>
    </row>
    <row r="68" spans="1:19" ht="15">
      <c r="A68" s="18"/>
      <c r="B68" s="114"/>
      <c r="C68" s="110"/>
      <c r="D68" s="25"/>
      <c r="E68" s="23"/>
      <c r="F68" s="109"/>
      <c r="G68" s="109"/>
      <c r="H68" s="109"/>
      <c r="I68" s="109"/>
      <c r="J68" s="25"/>
      <c r="K68" s="131"/>
      <c r="L68" s="26"/>
      <c r="M68" s="89"/>
      <c r="N68" s="141"/>
      <c r="O68" s="34"/>
      <c r="P68" s="101"/>
      <c r="Q68" s="101"/>
      <c r="R68" s="131"/>
      <c r="S68" s="98"/>
    </row>
    <row r="69" spans="1:19" ht="15">
      <c r="A69" s="18"/>
      <c r="B69" s="114"/>
      <c r="C69" s="111"/>
      <c r="D69" s="107"/>
      <c r="E69" s="8"/>
      <c r="F69" s="107"/>
      <c r="G69" s="107"/>
      <c r="H69" s="107"/>
      <c r="I69" s="107"/>
      <c r="J69" s="6"/>
      <c r="K69" s="132"/>
      <c r="L69" s="7"/>
      <c r="M69" s="87"/>
      <c r="N69" s="143"/>
      <c r="O69" s="108"/>
      <c r="P69" s="102"/>
      <c r="Q69" s="102"/>
      <c r="R69" s="132"/>
      <c r="S69" s="99"/>
    </row>
    <row r="70" spans="1:19" ht="15" thickBot="1">
      <c r="A70" s="18"/>
      <c r="B70" s="115"/>
      <c r="C70" s="112"/>
      <c r="D70" s="134"/>
      <c r="E70" s="28"/>
      <c r="F70" s="134"/>
      <c r="G70" s="134"/>
      <c r="H70" s="134"/>
      <c r="I70" s="134"/>
      <c r="J70" s="29"/>
      <c r="K70" s="133"/>
      <c r="L70" s="30"/>
      <c r="M70" s="88"/>
      <c r="N70" s="144"/>
      <c r="O70" s="35"/>
      <c r="P70" s="103"/>
      <c r="Q70" s="103"/>
      <c r="R70" s="133"/>
      <c r="S70" s="100"/>
    </row>
    <row r="71" spans="10:19" ht="15" thickBot="1">
      <c r="J71" s="97"/>
      <c r="Q71" s="57"/>
      <c r="R71" s="57"/>
      <c r="S71" s="57"/>
    </row>
    <row r="72" ht="15" thickBot="1"/>
    <row r="73" spans="17:19" ht="16" thickBot="1">
      <c r="Q73" s="146"/>
      <c r="R73" s="147"/>
      <c r="S73" s="148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 topLeftCell="B46">
      <selection activeCell="G18" sqref="G18:G20"/>
    </sheetView>
  </sheetViews>
  <sheetFormatPr defaultColWidth="9.140625" defaultRowHeight="15"/>
  <cols>
    <col min="1" max="1" width="15.7109375" style="0" hidden="1" customWidth="1"/>
    <col min="2" max="2" width="11.8515625" style="0" customWidth="1"/>
    <col min="3" max="3" width="10.140625" style="0" customWidth="1"/>
    <col min="4" max="4" width="10.57421875" style="0" customWidth="1"/>
    <col min="5" max="5" width="25.28125" style="0" customWidth="1"/>
    <col min="6" max="7" width="10.8515625" style="0" customWidth="1"/>
    <col min="8" max="8" width="10.140625" style="0" customWidth="1"/>
    <col min="9" max="9" width="10.00390625" style="0" customWidth="1"/>
    <col min="10" max="11" width="9.57421875" style="0" customWidth="1"/>
    <col min="12" max="1012" width="8.57421875" style="0" customWidth="1"/>
  </cols>
  <sheetData>
    <row r="1" spans="5:9" ht="15" thickBot="1">
      <c r="E1" s="96" t="s">
        <v>134</v>
      </c>
      <c r="F1" s="85" t="s">
        <v>127</v>
      </c>
      <c r="G1" s="85"/>
      <c r="H1" s="85"/>
      <c r="I1" s="85"/>
    </row>
    <row r="2" spans="1:14" ht="29.5" thickBot="1">
      <c r="A2" s="38" t="s">
        <v>0</v>
      </c>
      <c r="B2" s="49" t="s">
        <v>1</v>
      </c>
      <c r="C2" s="50" t="s">
        <v>55</v>
      </c>
      <c r="D2" s="51" t="s">
        <v>54</v>
      </c>
      <c r="E2" s="52" t="s">
        <v>2</v>
      </c>
      <c r="F2" s="55" t="s">
        <v>132</v>
      </c>
      <c r="G2" s="55" t="s">
        <v>131</v>
      </c>
      <c r="H2" s="55" t="s">
        <v>129</v>
      </c>
      <c r="I2" s="55" t="s">
        <v>128</v>
      </c>
      <c r="J2" s="55" t="s">
        <v>130</v>
      </c>
      <c r="K2" s="55" t="s">
        <v>129</v>
      </c>
      <c r="L2" s="55" t="s">
        <v>83</v>
      </c>
      <c r="M2" s="54" t="s">
        <v>67</v>
      </c>
      <c r="N2" s="56" t="s">
        <v>68</v>
      </c>
    </row>
    <row r="3" spans="1:14" ht="15">
      <c r="A3" s="18" t="s">
        <v>8</v>
      </c>
      <c r="B3" s="174" t="s">
        <v>81</v>
      </c>
      <c r="C3" s="177" t="s">
        <v>58</v>
      </c>
      <c r="D3" s="180" t="s">
        <v>49</v>
      </c>
      <c r="E3" s="23" t="s">
        <v>9</v>
      </c>
      <c r="F3" s="182"/>
      <c r="G3" s="185"/>
      <c r="H3" s="185"/>
      <c r="I3" s="185"/>
      <c r="J3" s="185"/>
      <c r="K3" s="185"/>
      <c r="L3" s="185"/>
      <c r="M3" s="185"/>
      <c r="N3" s="196"/>
    </row>
    <row r="4" spans="1:14" ht="15">
      <c r="A4" s="18" t="s">
        <v>8</v>
      </c>
      <c r="B4" s="175"/>
      <c r="C4" s="178"/>
      <c r="D4" s="181"/>
      <c r="E4" s="5" t="s">
        <v>9</v>
      </c>
      <c r="F4" s="183"/>
      <c r="G4" s="186"/>
      <c r="H4" s="186"/>
      <c r="I4" s="186"/>
      <c r="J4" s="186"/>
      <c r="K4" s="186"/>
      <c r="L4" s="186"/>
      <c r="M4" s="186"/>
      <c r="N4" s="197"/>
    </row>
    <row r="5" spans="1:14" ht="15">
      <c r="A5" s="18"/>
      <c r="B5" s="175"/>
      <c r="C5" s="178"/>
      <c r="D5" s="181"/>
      <c r="E5" s="5" t="s">
        <v>59</v>
      </c>
      <c r="F5" s="183"/>
      <c r="G5" s="186"/>
      <c r="H5" s="186"/>
      <c r="I5" s="186"/>
      <c r="J5" s="186"/>
      <c r="K5" s="186"/>
      <c r="L5" s="186"/>
      <c r="M5" s="186"/>
      <c r="N5" s="197"/>
    </row>
    <row r="6" spans="1:14" ht="15">
      <c r="A6" s="18"/>
      <c r="B6" s="175"/>
      <c r="C6" s="178"/>
      <c r="D6" s="181"/>
      <c r="E6" s="5" t="s">
        <v>60</v>
      </c>
      <c r="F6" s="183"/>
      <c r="G6" s="186"/>
      <c r="H6" s="186"/>
      <c r="I6" s="186"/>
      <c r="J6" s="186"/>
      <c r="K6" s="186"/>
      <c r="L6" s="186"/>
      <c r="M6" s="186"/>
      <c r="N6" s="197"/>
    </row>
    <row r="7" spans="1:14" ht="15">
      <c r="A7" s="18"/>
      <c r="B7" s="175"/>
      <c r="C7" s="178"/>
      <c r="D7" s="181" t="s">
        <v>56</v>
      </c>
      <c r="E7" s="8" t="s">
        <v>15</v>
      </c>
      <c r="F7" s="183"/>
      <c r="G7" s="186"/>
      <c r="H7" s="216"/>
      <c r="I7" s="186"/>
      <c r="J7" s="186"/>
      <c r="K7" s="186"/>
      <c r="L7" s="186"/>
      <c r="M7" s="186"/>
      <c r="N7" s="197"/>
    </row>
    <row r="8" spans="1:14" ht="15">
      <c r="A8" s="18"/>
      <c r="B8" s="175"/>
      <c r="C8" s="178"/>
      <c r="D8" s="181"/>
      <c r="E8" s="8" t="s">
        <v>15</v>
      </c>
      <c r="F8" s="183"/>
      <c r="G8" s="186"/>
      <c r="H8" s="225"/>
      <c r="I8" s="186"/>
      <c r="J8" s="186"/>
      <c r="K8" s="186"/>
      <c r="L8" s="186"/>
      <c r="M8" s="186"/>
      <c r="N8" s="197"/>
    </row>
    <row r="9" spans="1:14" ht="15">
      <c r="A9" s="18" t="s">
        <v>8</v>
      </c>
      <c r="B9" s="175"/>
      <c r="C9" s="178"/>
      <c r="D9" s="199" t="s">
        <v>57</v>
      </c>
      <c r="E9" s="8" t="s">
        <v>16</v>
      </c>
      <c r="F9" s="183"/>
      <c r="G9" s="186"/>
      <c r="H9" s="216"/>
      <c r="I9" s="186"/>
      <c r="J9" s="186"/>
      <c r="K9" s="186"/>
      <c r="L9" s="186"/>
      <c r="M9" s="186"/>
      <c r="N9" s="197"/>
    </row>
    <row r="10" spans="1:14" ht="15">
      <c r="A10" s="18" t="s">
        <v>8</v>
      </c>
      <c r="B10" s="175"/>
      <c r="C10" s="178"/>
      <c r="D10" s="199"/>
      <c r="E10" s="5" t="s">
        <v>61</v>
      </c>
      <c r="F10" s="183"/>
      <c r="G10" s="186"/>
      <c r="H10" s="225"/>
      <c r="I10" s="186"/>
      <c r="J10" s="186"/>
      <c r="K10" s="186"/>
      <c r="L10" s="186"/>
      <c r="M10" s="186"/>
      <c r="N10" s="197"/>
    </row>
    <row r="11" spans="1:14" ht="15">
      <c r="A11" s="18" t="s">
        <v>8</v>
      </c>
      <c r="B11" s="175"/>
      <c r="C11" s="178"/>
      <c r="D11" s="181" t="s">
        <v>53</v>
      </c>
      <c r="E11" s="5" t="s">
        <v>23</v>
      </c>
      <c r="F11" s="183"/>
      <c r="G11" s="186"/>
      <c r="H11" s="186"/>
      <c r="I11" s="186"/>
      <c r="J11" s="186"/>
      <c r="K11" s="186"/>
      <c r="L11" s="186"/>
      <c r="M11" s="186"/>
      <c r="N11" s="197"/>
    </row>
    <row r="12" spans="1:14" ht="15">
      <c r="A12" s="18"/>
      <c r="B12" s="175"/>
      <c r="C12" s="178"/>
      <c r="D12" s="181"/>
      <c r="E12" s="5" t="s">
        <v>63</v>
      </c>
      <c r="F12" s="183"/>
      <c r="G12" s="186"/>
      <c r="H12" s="186"/>
      <c r="I12" s="186"/>
      <c r="J12" s="186"/>
      <c r="K12" s="186"/>
      <c r="L12" s="186"/>
      <c r="M12" s="186"/>
      <c r="N12" s="197"/>
    </row>
    <row r="13" spans="1:14" ht="15" thickBot="1">
      <c r="A13" s="18" t="s">
        <v>8</v>
      </c>
      <c r="B13" s="175"/>
      <c r="C13" s="179"/>
      <c r="D13" s="42" t="s">
        <v>62</v>
      </c>
      <c r="E13" s="28" t="s">
        <v>24</v>
      </c>
      <c r="F13" s="86"/>
      <c r="G13" s="37"/>
      <c r="H13" s="37"/>
      <c r="I13" s="37"/>
      <c r="J13" s="37"/>
      <c r="K13" s="37"/>
      <c r="L13" s="187"/>
      <c r="M13" s="187"/>
      <c r="N13" s="198"/>
    </row>
    <row r="14" spans="1:14" ht="15">
      <c r="A14" s="18"/>
      <c r="B14" s="175"/>
      <c r="C14" s="177" t="s">
        <v>69</v>
      </c>
      <c r="D14" s="180" t="s">
        <v>51</v>
      </c>
      <c r="E14" s="23" t="s">
        <v>71</v>
      </c>
      <c r="F14" s="182"/>
      <c r="G14" s="185"/>
      <c r="H14" s="185"/>
      <c r="I14" s="185"/>
      <c r="J14" s="185"/>
      <c r="K14" s="185"/>
      <c r="L14" s="188"/>
      <c r="M14" s="188"/>
      <c r="N14" s="219"/>
    </row>
    <row r="15" spans="1:14" ht="15">
      <c r="A15" s="18"/>
      <c r="B15" s="175"/>
      <c r="C15" s="178"/>
      <c r="D15" s="181"/>
      <c r="E15" s="5" t="s">
        <v>72</v>
      </c>
      <c r="F15" s="183"/>
      <c r="G15" s="186"/>
      <c r="H15" s="186"/>
      <c r="I15" s="186"/>
      <c r="J15" s="186"/>
      <c r="K15" s="186"/>
      <c r="L15" s="189"/>
      <c r="M15" s="189"/>
      <c r="N15" s="220"/>
    </row>
    <row r="16" spans="1:14" ht="15">
      <c r="A16" s="18"/>
      <c r="B16" s="175"/>
      <c r="C16" s="178"/>
      <c r="D16" s="181"/>
      <c r="E16" s="5" t="s">
        <v>73</v>
      </c>
      <c r="F16" s="183"/>
      <c r="G16" s="186"/>
      <c r="H16" s="186"/>
      <c r="I16" s="186"/>
      <c r="J16" s="186"/>
      <c r="K16" s="186"/>
      <c r="L16" s="189"/>
      <c r="M16" s="189"/>
      <c r="N16" s="220"/>
    </row>
    <row r="17" spans="1:14" ht="15">
      <c r="A17" s="18"/>
      <c r="B17" s="175"/>
      <c r="C17" s="178"/>
      <c r="D17" s="181"/>
      <c r="E17" s="5" t="s">
        <v>70</v>
      </c>
      <c r="F17" s="183"/>
      <c r="G17" s="186"/>
      <c r="H17" s="186"/>
      <c r="I17" s="186"/>
      <c r="J17" s="186"/>
      <c r="K17" s="186"/>
      <c r="L17" s="189"/>
      <c r="M17" s="189"/>
      <c r="N17" s="220"/>
    </row>
    <row r="18" spans="1:14" ht="15">
      <c r="A18" s="18"/>
      <c r="B18" s="175"/>
      <c r="C18" s="178"/>
      <c r="D18" s="181" t="s">
        <v>50</v>
      </c>
      <c r="E18" s="5" t="s">
        <v>20</v>
      </c>
      <c r="F18" s="183"/>
      <c r="G18" s="186"/>
      <c r="H18" s="186"/>
      <c r="I18" s="186"/>
      <c r="J18" s="186"/>
      <c r="K18" s="186"/>
      <c r="L18" s="189"/>
      <c r="M18" s="189"/>
      <c r="N18" s="220"/>
    </row>
    <row r="19" spans="1:14" ht="15">
      <c r="A19" s="18" t="s">
        <v>8</v>
      </c>
      <c r="B19" s="175"/>
      <c r="C19" s="178"/>
      <c r="D19" s="181"/>
      <c r="E19" s="5" t="s">
        <v>20</v>
      </c>
      <c r="F19" s="183"/>
      <c r="G19" s="186"/>
      <c r="H19" s="186"/>
      <c r="I19" s="186"/>
      <c r="J19" s="186"/>
      <c r="K19" s="186"/>
      <c r="L19" s="189"/>
      <c r="M19" s="189"/>
      <c r="N19" s="220"/>
    </row>
    <row r="20" spans="1:14" ht="15">
      <c r="A20" s="18"/>
      <c r="B20" s="175"/>
      <c r="C20" s="178"/>
      <c r="D20" s="181"/>
      <c r="E20" s="5" t="s">
        <v>74</v>
      </c>
      <c r="F20" s="183"/>
      <c r="G20" s="186"/>
      <c r="H20" s="186"/>
      <c r="I20" s="186"/>
      <c r="J20" s="186"/>
      <c r="K20" s="186"/>
      <c r="L20" s="189"/>
      <c r="M20" s="189"/>
      <c r="N20" s="220"/>
    </row>
    <row r="21" spans="1:14" ht="15">
      <c r="A21" s="18"/>
      <c r="B21" s="175"/>
      <c r="C21" s="178"/>
      <c r="D21" s="181" t="s">
        <v>52</v>
      </c>
      <c r="E21" s="5" t="s">
        <v>22</v>
      </c>
      <c r="F21" s="183"/>
      <c r="G21" s="186"/>
      <c r="H21" s="186"/>
      <c r="I21" s="186"/>
      <c r="J21" s="186"/>
      <c r="K21" s="186"/>
      <c r="L21" s="189"/>
      <c r="M21" s="189"/>
      <c r="N21" s="220"/>
    </row>
    <row r="22" spans="1:14" ht="15">
      <c r="A22" s="18"/>
      <c r="B22" s="175"/>
      <c r="C22" s="178"/>
      <c r="D22" s="181"/>
      <c r="E22" s="5" t="s">
        <v>22</v>
      </c>
      <c r="F22" s="183"/>
      <c r="G22" s="186"/>
      <c r="H22" s="186"/>
      <c r="I22" s="186"/>
      <c r="J22" s="186"/>
      <c r="K22" s="186"/>
      <c r="L22" s="189"/>
      <c r="M22" s="189"/>
      <c r="N22" s="220"/>
    </row>
    <row r="23" spans="1:14" ht="15">
      <c r="A23" s="18"/>
      <c r="B23" s="175"/>
      <c r="C23" s="178"/>
      <c r="D23" s="181"/>
      <c r="E23" s="5" t="s">
        <v>75</v>
      </c>
      <c r="F23" s="183"/>
      <c r="G23" s="186"/>
      <c r="H23" s="186"/>
      <c r="I23" s="186"/>
      <c r="J23" s="186"/>
      <c r="K23" s="186"/>
      <c r="L23" s="189"/>
      <c r="M23" s="189"/>
      <c r="N23" s="220"/>
    </row>
    <row r="24" spans="1:14" ht="15">
      <c r="A24" s="18"/>
      <c r="B24" s="175"/>
      <c r="C24" s="178"/>
      <c r="D24" s="181"/>
      <c r="E24" s="5" t="s">
        <v>76</v>
      </c>
      <c r="F24" s="183"/>
      <c r="G24" s="186"/>
      <c r="H24" s="186"/>
      <c r="I24" s="186"/>
      <c r="J24" s="186"/>
      <c r="K24" s="186"/>
      <c r="L24" s="189"/>
      <c r="M24" s="189"/>
      <c r="N24" s="220"/>
    </row>
    <row r="25" spans="1:14" ht="15">
      <c r="A25" s="18"/>
      <c r="B25" s="175"/>
      <c r="C25" s="178"/>
      <c r="D25" s="181"/>
      <c r="E25" s="5" t="s">
        <v>77</v>
      </c>
      <c r="F25" s="183"/>
      <c r="G25" s="186"/>
      <c r="H25" s="186"/>
      <c r="I25" s="186"/>
      <c r="J25" s="186"/>
      <c r="K25" s="186"/>
      <c r="L25" s="189"/>
      <c r="M25" s="189"/>
      <c r="N25" s="220"/>
    </row>
    <row r="26" spans="1:14" ht="15">
      <c r="A26" s="18" t="s">
        <v>8</v>
      </c>
      <c r="B26" s="175"/>
      <c r="C26" s="178"/>
      <c r="D26" s="6" t="s">
        <v>78</v>
      </c>
      <c r="E26" s="5" t="s">
        <v>19</v>
      </c>
      <c r="F26" s="87"/>
      <c r="G26" s="40"/>
      <c r="H26" s="40"/>
      <c r="I26" s="40"/>
      <c r="J26" s="40"/>
      <c r="K26" s="40"/>
      <c r="L26" s="189"/>
      <c r="M26" s="189"/>
      <c r="N26" s="220"/>
    </row>
    <row r="27" spans="1:14" ht="15">
      <c r="A27" s="18" t="s">
        <v>8</v>
      </c>
      <c r="B27" s="175"/>
      <c r="C27" s="178"/>
      <c r="D27" s="181" t="s">
        <v>79</v>
      </c>
      <c r="E27" s="5" t="s">
        <v>21</v>
      </c>
      <c r="F27" s="183"/>
      <c r="G27" s="186"/>
      <c r="H27" s="186"/>
      <c r="I27" s="222"/>
      <c r="J27" s="222"/>
      <c r="K27" s="222"/>
      <c r="L27" s="189"/>
      <c r="M27" s="189"/>
      <c r="N27" s="220"/>
    </row>
    <row r="28" spans="1:14" ht="15">
      <c r="A28" s="18"/>
      <c r="B28" s="175"/>
      <c r="C28" s="178"/>
      <c r="D28" s="181"/>
      <c r="E28" s="5" t="s">
        <v>17</v>
      </c>
      <c r="F28" s="183"/>
      <c r="G28" s="186"/>
      <c r="H28" s="186"/>
      <c r="I28" s="222"/>
      <c r="J28" s="222"/>
      <c r="K28" s="222"/>
      <c r="L28" s="189"/>
      <c r="M28" s="189"/>
      <c r="N28" s="220"/>
    </row>
    <row r="29" spans="1:14" ht="15" thickBot="1">
      <c r="A29" s="18"/>
      <c r="B29" s="176"/>
      <c r="C29" s="179"/>
      <c r="D29" s="42" t="s">
        <v>80</v>
      </c>
      <c r="E29" s="28" t="s">
        <v>13</v>
      </c>
      <c r="F29" s="88"/>
      <c r="G29" s="35"/>
      <c r="H29" s="35"/>
      <c r="I29" s="35"/>
      <c r="J29" s="35"/>
      <c r="K29" s="35"/>
      <c r="L29" s="190"/>
      <c r="M29" s="190"/>
      <c r="N29" s="221"/>
    </row>
    <row r="30" spans="1:14" ht="15" thickBot="1">
      <c r="A30" s="18"/>
      <c r="B30" s="48"/>
      <c r="C30" s="48"/>
      <c r="D30" s="14"/>
      <c r="E30" s="13"/>
      <c r="F30" s="71">
        <f>SUM(F3:F29)</f>
        <v>0</v>
      </c>
      <c r="G30" s="71">
        <f>SUM(G3:G29)</f>
        <v>0</v>
      </c>
      <c r="H30" s="71">
        <f>SUM(H3:H29)</f>
        <v>0</v>
      </c>
      <c r="I30" s="71">
        <f>SUM(I3:I29)</f>
        <v>0</v>
      </c>
      <c r="J30" s="71">
        <f aca="true" t="shared" si="0" ref="J30:K30">SUM(J3:J29)</f>
        <v>0</v>
      </c>
      <c r="K30" s="71">
        <f t="shared" si="0"/>
        <v>0</v>
      </c>
      <c r="L30" s="57"/>
      <c r="M30" s="58"/>
      <c r="N30" s="59"/>
    </row>
    <row r="31" spans="1:5" ht="15" thickBot="1">
      <c r="A31" s="18"/>
      <c r="B31" s="48"/>
      <c r="C31" s="48"/>
      <c r="D31" s="14"/>
      <c r="E31" s="13"/>
    </row>
    <row r="32" spans="1:14" ht="15" thickBot="1">
      <c r="A32" s="18" t="s">
        <v>8</v>
      </c>
      <c r="B32" s="174" t="s">
        <v>84</v>
      </c>
      <c r="C32" s="202" t="s">
        <v>85</v>
      </c>
      <c r="D32" s="60" t="s">
        <v>87</v>
      </c>
      <c r="E32" s="61" t="s">
        <v>25</v>
      </c>
      <c r="F32" s="89"/>
      <c r="G32" s="87"/>
      <c r="H32" s="89"/>
      <c r="I32" s="34"/>
      <c r="J32" s="34"/>
      <c r="K32" s="34"/>
      <c r="L32" s="185"/>
      <c r="M32" s="213"/>
      <c r="N32" s="196"/>
    </row>
    <row r="33" spans="1:14" ht="15">
      <c r="A33" s="18"/>
      <c r="B33" s="175"/>
      <c r="C33" s="203"/>
      <c r="D33" s="64" t="s">
        <v>92</v>
      </c>
      <c r="E33" s="3" t="s">
        <v>37</v>
      </c>
      <c r="F33" s="87"/>
      <c r="G33" s="87"/>
      <c r="H33" s="89"/>
      <c r="I33" s="40"/>
      <c r="J33" s="40"/>
      <c r="K33" s="40"/>
      <c r="L33" s="186"/>
      <c r="M33" s="214"/>
      <c r="N33" s="197"/>
    </row>
    <row r="34" spans="1:14" ht="15">
      <c r="A34" s="18" t="s">
        <v>8</v>
      </c>
      <c r="B34" s="175"/>
      <c r="C34" s="203"/>
      <c r="D34" s="204" t="s">
        <v>88</v>
      </c>
      <c r="E34" s="3" t="s">
        <v>26</v>
      </c>
      <c r="F34" s="183"/>
      <c r="G34" s="183"/>
      <c r="H34" s="183"/>
      <c r="I34" s="186"/>
      <c r="J34" s="186"/>
      <c r="K34" s="186"/>
      <c r="L34" s="186"/>
      <c r="M34" s="214"/>
      <c r="N34" s="197"/>
    </row>
    <row r="35" spans="1:14" ht="15">
      <c r="A35" s="18" t="s">
        <v>8</v>
      </c>
      <c r="B35" s="175"/>
      <c r="C35" s="203"/>
      <c r="D35" s="204"/>
      <c r="E35" s="3" t="s">
        <v>26</v>
      </c>
      <c r="F35" s="183"/>
      <c r="G35" s="183"/>
      <c r="H35" s="183"/>
      <c r="I35" s="186"/>
      <c r="J35" s="186"/>
      <c r="K35" s="186"/>
      <c r="L35" s="186"/>
      <c r="M35" s="214"/>
      <c r="N35" s="197"/>
    </row>
    <row r="36" spans="1:14" ht="15">
      <c r="A36" s="18"/>
      <c r="B36" s="175"/>
      <c r="C36" s="203"/>
      <c r="D36" s="205" t="s">
        <v>89</v>
      </c>
      <c r="E36" s="3" t="s">
        <v>34</v>
      </c>
      <c r="F36" s="183"/>
      <c r="G36" s="183"/>
      <c r="H36" s="183"/>
      <c r="I36" s="186"/>
      <c r="J36" s="186"/>
      <c r="K36" s="186"/>
      <c r="L36" s="186"/>
      <c r="M36" s="214"/>
      <c r="N36" s="197"/>
    </row>
    <row r="37" spans="1:14" ht="15" thickBot="1">
      <c r="A37" s="18"/>
      <c r="B37" s="175"/>
      <c r="C37" s="203"/>
      <c r="D37" s="206"/>
      <c r="E37" s="90" t="s">
        <v>34</v>
      </c>
      <c r="F37" s="224"/>
      <c r="G37" s="224"/>
      <c r="H37" s="224"/>
      <c r="I37" s="216"/>
      <c r="J37" s="216"/>
      <c r="K37" s="216"/>
      <c r="L37" s="216"/>
      <c r="M37" s="217"/>
      <c r="N37" s="218"/>
    </row>
    <row r="38" spans="1:14" ht="15">
      <c r="A38" s="18" t="s">
        <v>8</v>
      </c>
      <c r="B38" s="175"/>
      <c r="C38" s="177" t="s">
        <v>102</v>
      </c>
      <c r="D38" s="33" t="s">
        <v>91</v>
      </c>
      <c r="E38" s="61" t="s">
        <v>28</v>
      </c>
      <c r="F38" s="89"/>
      <c r="G38" s="89"/>
      <c r="H38" s="89"/>
      <c r="I38" s="34"/>
      <c r="J38" s="34"/>
      <c r="K38" s="34"/>
      <c r="L38" s="185"/>
      <c r="M38" s="213"/>
      <c r="N38" s="196"/>
    </row>
    <row r="39" spans="1:14" ht="15">
      <c r="A39" s="18" t="s">
        <v>8</v>
      </c>
      <c r="B39" s="175"/>
      <c r="C39" s="178"/>
      <c r="D39" s="9" t="s">
        <v>93</v>
      </c>
      <c r="E39" s="3" t="s">
        <v>29</v>
      </c>
      <c r="F39" s="87"/>
      <c r="G39" s="87"/>
      <c r="H39" s="87"/>
      <c r="I39" s="40"/>
      <c r="J39" s="40"/>
      <c r="K39" s="40"/>
      <c r="L39" s="186"/>
      <c r="M39" s="214"/>
      <c r="N39" s="197"/>
    </row>
    <row r="40" spans="1:14" ht="15">
      <c r="A40" s="18" t="s">
        <v>8</v>
      </c>
      <c r="B40" s="175"/>
      <c r="C40" s="178"/>
      <c r="D40" s="9" t="s">
        <v>94</v>
      </c>
      <c r="E40" s="3" t="s">
        <v>31</v>
      </c>
      <c r="F40" s="87"/>
      <c r="G40" s="87"/>
      <c r="H40" s="87"/>
      <c r="I40" s="40"/>
      <c r="J40" s="40"/>
      <c r="K40" s="40"/>
      <c r="L40" s="186"/>
      <c r="M40" s="214"/>
      <c r="N40" s="197"/>
    </row>
    <row r="41" spans="1:14" ht="15">
      <c r="A41" s="18"/>
      <c r="B41" s="175"/>
      <c r="C41" s="178"/>
      <c r="D41" s="9" t="s">
        <v>95</v>
      </c>
      <c r="E41" s="3" t="s">
        <v>33</v>
      </c>
      <c r="F41" s="87"/>
      <c r="G41" s="87"/>
      <c r="H41" s="87"/>
      <c r="I41" s="40"/>
      <c r="J41" s="40"/>
      <c r="K41" s="40"/>
      <c r="L41" s="186"/>
      <c r="M41" s="214"/>
      <c r="N41" s="197"/>
    </row>
    <row r="42" spans="1:14" ht="15">
      <c r="A42" s="18"/>
      <c r="B42" s="175"/>
      <c r="C42" s="178"/>
      <c r="D42" s="9" t="s">
        <v>96</v>
      </c>
      <c r="E42" s="3" t="s">
        <v>36</v>
      </c>
      <c r="F42" s="87"/>
      <c r="G42" s="87"/>
      <c r="H42" s="87"/>
      <c r="I42" s="40"/>
      <c r="J42" s="40"/>
      <c r="K42" s="40"/>
      <c r="L42" s="186"/>
      <c r="M42" s="214"/>
      <c r="N42" s="197"/>
    </row>
    <row r="43" spans="1:14" ht="15" thickBot="1">
      <c r="A43" s="18"/>
      <c r="B43" s="175"/>
      <c r="C43" s="207"/>
      <c r="D43" s="44" t="s">
        <v>100</v>
      </c>
      <c r="E43" s="90" t="s">
        <v>38</v>
      </c>
      <c r="F43" s="95"/>
      <c r="G43" s="95"/>
      <c r="H43" s="95"/>
      <c r="I43" s="83"/>
      <c r="J43" s="83"/>
      <c r="K43" s="83"/>
      <c r="L43" s="216"/>
      <c r="M43" s="217"/>
      <c r="N43" s="218"/>
    </row>
    <row r="44" spans="1:14" ht="15">
      <c r="A44" s="18" t="s">
        <v>8</v>
      </c>
      <c r="B44" s="175"/>
      <c r="C44" s="177" t="s">
        <v>103</v>
      </c>
      <c r="D44" s="62" t="s">
        <v>97</v>
      </c>
      <c r="E44" s="61" t="s">
        <v>32</v>
      </c>
      <c r="F44" s="89"/>
      <c r="G44" s="89"/>
      <c r="H44" s="89"/>
      <c r="I44" s="34"/>
      <c r="J44" s="34"/>
      <c r="K44" s="34"/>
      <c r="L44" s="185"/>
      <c r="M44" s="213"/>
      <c r="N44" s="196"/>
    </row>
    <row r="45" spans="1:14" ht="15">
      <c r="A45" s="18" t="s">
        <v>8</v>
      </c>
      <c r="B45" s="175"/>
      <c r="C45" s="178"/>
      <c r="D45" s="9" t="s">
        <v>98</v>
      </c>
      <c r="E45" s="3" t="s">
        <v>30</v>
      </c>
      <c r="F45" s="87"/>
      <c r="G45" s="87"/>
      <c r="H45" s="87"/>
      <c r="I45" s="40"/>
      <c r="J45" s="40"/>
      <c r="K45" s="40"/>
      <c r="L45" s="186"/>
      <c r="M45" s="214"/>
      <c r="N45" s="197"/>
    </row>
    <row r="46" spans="1:14" ht="15">
      <c r="A46" s="18" t="s">
        <v>8</v>
      </c>
      <c r="B46" s="175"/>
      <c r="C46" s="178"/>
      <c r="D46" s="9" t="s">
        <v>90</v>
      </c>
      <c r="E46" s="3" t="s">
        <v>27</v>
      </c>
      <c r="F46" s="87"/>
      <c r="G46" s="87"/>
      <c r="H46" s="87"/>
      <c r="I46" s="40"/>
      <c r="J46" s="40"/>
      <c r="K46" s="40"/>
      <c r="L46" s="186"/>
      <c r="M46" s="214"/>
      <c r="N46" s="197"/>
    </row>
    <row r="47" spans="1:14" ht="15">
      <c r="A47" s="18" t="s">
        <v>8</v>
      </c>
      <c r="B47" s="175"/>
      <c r="C47" s="178"/>
      <c r="D47" s="199" t="s">
        <v>99</v>
      </c>
      <c r="E47" s="3" t="s">
        <v>35</v>
      </c>
      <c r="F47" s="183"/>
      <c r="G47" s="183"/>
      <c r="H47" s="183"/>
      <c r="I47" s="186"/>
      <c r="J47" s="186"/>
      <c r="K47" s="186"/>
      <c r="L47" s="186"/>
      <c r="M47" s="214"/>
      <c r="N47" s="197"/>
    </row>
    <row r="48" spans="1:14" ht="15">
      <c r="A48" s="18" t="s">
        <v>8</v>
      </c>
      <c r="B48" s="175"/>
      <c r="C48" s="178"/>
      <c r="D48" s="199"/>
      <c r="E48" s="3" t="s">
        <v>104</v>
      </c>
      <c r="F48" s="183"/>
      <c r="G48" s="183"/>
      <c r="H48" s="183"/>
      <c r="I48" s="186"/>
      <c r="J48" s="186"/>
      <c r="K48" s="186"/>
      <c r="L48" s="186"/>
      <c r="M48" s="214"/>
      <c r="N48" s="197"/>
    </row>
    <row r="49" spans="1:14" ht="15">
      <c r="A49" s="18" t="s">
        <v>8</v>
      </c>
      <c r="B49" s="175"/>
      <c r="C49" s="178"/>
      <c r="D49" s="181" t="s">
        <v>101</v>
      </c>
      <c r="E49" s="3" t="s">
        <v>105</v>
      </c>
      <c r="F49" s="183"/>
      <c r="G49" s="183"/>
      <c r="H49" s="183"/>
      <c r="I49" s="186"/>
      <c r="J49" s="186"/>
      <c r="K49" s="186"/>
      <c r="L49" s="186"/>
      <c r="M49" s="214"/>
      <c r="N49" s="197"/>
    </row>
    <row r="50" spans="1:14" ht="15" thickBot="1">
      <c r="A50" s="18" t="s">
        <v>8</v>
      </c>
      <c r="B50" s="176"/>
      <c r="C50" s="179"/>
      <c r="D50" s="201"/>
      <c r="E50" s="65" t="s">
        <v>39</v>
      </c>
      <c r="F50" s="211"/>
      <c r="G50" s="211"/>
      <c r="H50" s="211"/>
      <c r="I50" s="187"/>
      <c r="J50" s="187"/>
      <c r="K50" s="187"/>
      <c r="L50" s="187"/>
      <c r="M50" s="215"/>
      <c r="N50" s="198"/>
    </row>
    <row r="51" spans="1:14" ht="15" thickBot="1">
      <c r="A51" s="3"/>
      <c r="B51" s="43"/>
      <c r="C51" s="11"/>
      <c r="D51" s="20"/>
      <c r="E51" s="19"/>
      <c r="F51" s="71">
        <f>SUM(F32:F50)</f>
        <v>0</v>
      </c>
      <c r="G51" s="71">
        <f aca="true" t="shared" si="1" ref="G51:K51">SUM(G32:G50)</f>
        <v>0</v>
      </c>
      <c r="H51" s="71">
        <f t="shared" si="1"/>
        <v>0</v>
      </c>
      <c r="I51" s="71">
        <f t="shared" si="1"/>
        <v>0</v>
      </c>
      <c r="J51" s="71">
        <f t="shared" si="1"/>
        <v>0</v>
      </c>
      <c r="K51" s="71">
        <f t="shared" si="1"/>
        <v>0</v>
      </c>
      <c r="L51" s="69"/>
      <c r="M51" s="69"/>
      <c r="N51" s="69"/>
    </row>
    <row r="52" spans="1:5" ht="15" thickBot="1">
      <c r="A52" s="3"/>
      <c r="B52" s="68"/>
      <c r="C52" s="10"/>
      <c r="D52" s="46"/>
      <c r="E52" s="45"/>
    </row>
    <row r="53" spans="1:14" ht="15">
      <c r="A53" s="18" t="s">
        <v>8</v>
      </c>
      <c r="B53" s="174" t="s">
        <v>86</v>
      </c>
      <c r="C53" s="177" t="s">
        <v>106</v>
      </c>
      <c r="D53" s="180" t="s">
        <v>114</v>
      </c>
      <c r="E53" s="23" t="s">
        <v>9</v>
      </c>
      <c r="F53" s="182"/>
      <c r="G53" s="182"/>
      <c r="H53" s="182"/>
      <c r="I53" s="185"/>
      <c r="J53" s="185"/>
      <c r="K53" s="185"/>
      <c r="L53" s="185"/>
      <c r="M53" s="213"/>
      <c r="N53" s="196"/>
    </row>
    <row r="54" spans="1:14" ht="15">
      <c r="A54" s="18"/>
      <c r="B54" s="175"/>
      <c r="C54" s="178"/>
      <c r="D54" s="181"/>
      <c r="E54" s="5" t="s">
        <v>107</v>
      </c>
      <c r="F54" s="183"/>
      <c r="G54" s="183"/>
      <c r="H54" s="183"/>
      <c r="I54" s="186"/>
      <c r="J54" s="186"/>
      <c r="K54" s="186"/>
      <c r="L54" s="186"/>
      <c r="M54" s="214"/>
      <c r="N54" s="197"/>
    </row>
    <row r="55" spans="1:14" ht="15">
      <c r="A55" s="18" t="s">
        <v>8</v>
      </c>
      <c r="B55" s="175"/>
      <c r="C55" s="178"/>
      <c r="D55" s="181" t="s">
        <v>115</v>
      </c>
      <c r="E55" s="8" t="s">
        <v>15</v>
      </c>
      <c r="F55" s="183"/>
      <c r="G55" s="183"/>
      <c r="H55" s="183"/>
      <c r="I55" s="186"/>
      <c r="J55" s="186"/>
      <c r="K55" s="186"/>
      <c r="L55" s="186"/>
      <c r="M55" s="214"/>
      <c r="N55" s="197"/>
    </row>
    <row r="56" spans="1:14" ht="15">
      <c r="A56" s="18"/>
      <c r="B56" s="175"/>
      <c r="C56" s="178"/>
      <c r="D56" s="181"/>
      <c r="E56" s="8" t="s">
        <v>108</v>
      </c>
      <c r="F56" s="183"/>
      <c r="G56" s="183"/>
      <c r="H56" s="183"/>
      <c r="I56" s="186"/>
      <c r="J56" s="186"/>
      <c r="K56" s="186"/>
      <c r="L56" s="186"/>
      <c r="M56" s="214"/>
      <c r="N56" s="197"/>
    </row>
    <row r="57" spans="1:14" ht="15">
      <c r="A57" s="18"/>
      <c r="B57" s="175"/>
      <c r="C57" s="178"/>
      <c r="D57" s="181" t="s">
        <v>116</v>
      </c>
      <c r="E57" s="5" t="s">
        <v>109</v>
      </c>
      <c r="F57" s="183"/>
      <c r="G57" s="183"/>
      <c r="H57" s="183"/>
      <c r="I57" s="186"/>
      <c r="J57" s="186"/>
      <c r="K57" s="186"/>
      <c r="L57" s="186"/>
      <c r="M57" s="214"/>
      <c r="N57" s="197"/>
    </row>
    <row r="58" spans="1:14" ht="15" thickBot="1">
      <c r="A58" s="18"/>
      <c r="B58" s="175"/>
      <c r="C58" s="179"/>
      <c r="D58" s="201"/>
      <c r="E58" s="28" t="s">
        <v>47</v>
      </c>
      <c r="F58" s="211"/>
      <c r="G58" s="211"/>
      <c r="H58" s="211"/>
      <c r="I58" s="187"/>
      <c r="J58" s="187"/>
      <c r="K58" s="187"/>
      <c r="L58" s="187"/>
      <c r="M58" s="215"/>
      <c r="N58" s="198"/>
    </row>
    <row r="59" spans="1:14" ht="15" thickBot="1">
      <c r="A59" s="18" t="s">
        <v>8</v>
      </c>
      <c r="B59" s="175"/>
      <c r="C59" s="177" t="s">
        <v>111</v>
      </c>
      <c r="D59" s="33" t="s">
        <v>118</v>
      </c>
      <c r="E59" s="23" t="s">
        <v>40</v>
      </c>
      <c r="F59" s="93"/>
      <c r="G59" s="87"/>
      <c r="H59" s="93"/>
      <c r="I59" s="66"/>
      <c r="J59" s="66"/>
      <c r="K59" s="66"/>
      <c r="L59" s="185"/>
      <c r="M59" s="213"/>
      <c r="N59" s="196"/>
    </row>
    <row r="60" spans="1:14" ht="15" thickBot="1">
      <c r="A60" s="18" t="s">
        <v>8</v>
      </c>
      <c r="B60" s="175"/>
      <c r="C60" s="178"/>
      <c r="D60" s="9" t="s">
        <v>117</v>
      </c>
      <c r="E60" s="5" t="s">
        <v>41</v>
      </c>
      <c r="F60" s="94"/>
      <c r="G60" s="87"/>
      <c r="H60" s="93"/>
      <c r="I60" s="32"/>
      <c r="J60" s="32"/>
      <c r="K60" s="32"/>
      <c r="L60" s="186"/>
      <c r="M60" s="214"/>
      <c r="N60" s="197"/>
    </row>
    <row r="61" spans="1:14" ht="15" thickBot="1">
      <c r="A61" s="18" t="s">
        <v>8</v>
      </c>
      <c r="B61" s="175"/>
      <c r="C61" s="178"/>
      <c r="D61" s="9" t="s">
        <v>119</v>
      </c>
      <c r="E61" s="5" t="s">
        <v>35</v>
      </c>
      <c r="F61" s="94"/>
      <c r="G61" s="87"/>
      <c r="H61" s="93"/>
      <c r="I61" s="32"/>
      <c r="J61" s="32"/>
      <c r="K61" s="32"/>
      <c r="L61" s="186"/>
      <c r="M61" s="214"/>
      <c r="N61" s="197"/>
    </row>
    <row r="62" spans="1:14" ht="15" thickBot="1">
      <c r="A62" s="18" t="s">
        <v>8</v>
      </c>
      <c r="B62" s="175"/>
      <c r="C62" s="179"/>
      <c r="D62" s="29" t="s">
        <v>120</v>
      </c>
      <c r="E62" s="28" t="s">
        <v>34</v>
      </c>
      <c r="F62" s="86"/>
      <c r="G62" s="87"/>
      <c r="H62" s="93"/>
      <c r="I62" s="37"/>
      <c r="J62" s="37"/>
      <c r="K62" s="37"/>
      <c r="L62" s="187"/>
      <c r="M62" s="215"/>
      <c r="N62" s="198"/>
    </row>
    <row r="63" spans="1:14" ht="15">
      <c r="A63" s="18" t="s">
        <v>8</v>
      </c>
      <c r="B63" s="175"/>
      <c r="C63" s="177" t="s">
        <v>112</v>
      </c>
      <c r="D63" s="25" t="s">
        <v>121</v>
      </c>
      <c r="E63" s="23" t="s">
        <v>20</v>
      </c>
      <c r="F63" s="93"/>
      <c r="G63" s="87"/>
      <c r="H63" s="93"/>
      <c r="I63" s="66"/>
      <c r="J63" s="66"/>
      <c r="K63" s="66"/>
      <c r="L63" s="185"/>
      <c r="M63" s="213"/>
      <c r="N63" s="196"/>
    </row>
    <row r="64" spans="1:14" ht="15">
      <c r="A64" s="18" t="s">
        <v>8</v>
      </c>
      <c r="B64" s="175"/>
      <c r="C64" s="178"/>
      <c r="D64" s="199" t="s">
        <v>122</v>
      </c>
      <c r="E64" s="5" t="s">
        <v>43</v>
      </c>
      <c r="F64" s="183"/>
      <c r="G64" s="183"/>
      <c r="H64" s="183"/>
      <c r="I64" s="186"/>
      <c r="J64" s="186"/>
      <c r="K64" s="186"/>
      <c r="L64" s="186"/>
      <c r="M64" s="214"/>
      <c r="N64" s="197"/>
    </row>
    <row r="65" spans="1:14" ht="15">
      <c r="A65" s="18" t="s">
        <v>8</v>
      </c>
      <c r="B65" s="175"/>
      <c r="C65" s="178"/>
      <c r="D65" s="199"/>
      <c r="E65" s="5" t="s">
        <v>44</v>
      </c>
      <c r="F65" s="183"/>
      <c r="G65" s="183"/>
      <c r="H65" s="183"/>
      <c r="I65" s="186"/>
      <c r="J65" s="186"/>
      <c r="K65" s="186"/>
      <c r="L65" s="186"/>
      <c r="M65" s="214"/>
      <c r="N65" s="197"/>
    </row>
    <row r="66" spans="1:14" ht="15">
      <c r="A66" s="18" t="s">
        <v>8</v>
      </c>
      <c r="B66" s="175"/>
      <c r="C66" s="178"/>
      <c r="D66" s="199"/>
      <c r="E66" s="5" t="s">
        <v>45</v>
      </c>
      <c r="F66" s="183"/>
      <c r="G66" s="183"/>
      <c r="H66" s="183"/>
      <c r="I66" s="186"/>
      <c r="J66" s="186"/>
      <c r="K66" s="186"/>
      <c r="L66" s="186"/>
      <c r="M66" s="214"/>
      <c r="N66" s="197"/>
    </row>
    <row r="67" spans="1:14" ht="15">
      <c r="A67" s="18" t="s">
        <v>8</v>
      </c>
      <c r="B67" s="175"/>
      <c r="C67" s="178"/>
      <c r="D67" s="199" t="s">
        <v>123</v>
      </c>
      <c r="E67" s="5" t="s">
        <v>22</v>
      </c>
      <c r="F67" s="183"/>
      <c r="G67" s="183"/>
      <c r="H67" s="183"/>
      <c r="I67" s="186"/>
      <c r="J67" s="186"/>
      <c r="K67" s="186"/>
      <c r="L67" s="186"/>
      <c r="M67" s="214"/>
      <c r="N67" s="197"/>
    </row>
    <row r="68" spans="1:14" ht="15" thickBot="1">
      <c r="A68" s="18"/>
      <c r="B68" s="175"/>
      <c r="C68" s="179"/>
      <c r="D68" s="212"/>
      <c r="E68" s="28" t="s">
        <v>110</v>
      </c>
      <c r="F68" s="211"/>
      <c r="G68" s="211"/>
      <c r="H68" s="211"/>
      <c r="I68" s="187"/>
      <c r="J68" s="187"/>
      <c r="K68" s="187"/>
      <c r="L68" s="187"/>
      <c r="M68" s="215"/>
      <c r="N68" s="198"/>
    </row>
    <row r="69" spans="1:14" ht="15" thickBot="1">
      <c r="A69" s="18" t="s">
        <v>8</v>
      </c>
      <c r="B69" s="175"/>
      <c r="C69" s="177" t="s">
        <v>113</v>
      </c>
      <c r="D69" s="25" t="s">
        <v>124</v>
      </c>
      <c r="E69" s="23" t="s">
        <v>46</v>
      </c>
      <c r="F69" s="93"/>
      <c r="G69" s="87"/>
      <c r="H69" s="93"/>
      <c r="I69" s="66"/>
      <c r="J69" s="66"/>
      <c r="K69" s="66"/>
      <c r="L69" s="185"/>
      <c r="M69" s="213"/>
      <c r="N69" s="196"/>
    </row>
    <row r="70" spans="1:14" ht="15" thickBot="1">
      <c r="A70" s="18" t="s">
        <v>8</v>
      </c>
      <c r="B70" s="175"/>
      <c r="C70" s="178"/>
      <c r="D70" s="9" t="s">
        <v>125</v>
      </c>
      <c r="E70" s="8" t="s">
        <v>28</v>
      </c>
      <c r="F70" s="94"/>
      <c r="G70" s="87"/>
      <c r="H70" s="93"/>
      <c r="I70" s="32"/>
      <c r="J70" s="32"/>
      <c r="K70" s="32"/>
      <c r="L70" s="186"/>
      <c r="M70" s="214"/>
      <c r="N70" s="197"/>
    </row>
    <row r="71" spans="1:14" ht="15" thickBot="1">
      <c r="A71" s="18"/>
      <c r="B71" s="176"/>
      <c r="C71" s="179"/>
      <c r="D71" s="42" t="s">
        <v>126</v>
      </c>
      <c r="E71" s="28" t="s">
        <v>42</v>
      </c>
      <c r="F71" s="86"/>
      <c r="G71" s="87"/>
      <c r="H71" s="93"/>
      <c r="I71" s="37"/>
      <c r="J71" s="37"/>
      <c r="K71" s="37"/>
      <c r="L71" s="187"/>
      <c r="M71" s="215"/>
      <c r="N71" s="198"/>
    </row>
    <row r="72" spans="6:14" ht="15" thickBot="1">
      <c r="F72" s="71">
        <f>SUM(F53:F71)</f>
        <v>0</v>
      </c>
      <c r="G72" s="71">
        <f>SUM(G53:G71)</f>
        <v>0</v>
      </c>
      <c r="H72" s="71">
        <f>SUM(H53:H71)</f>
        <v>0</v>
      </c>
      <c r="I72" s="71">
        <f aca="true" t="shared" si="2" ref="I72:K72">SUM(I53:I71)</f>
        <v>0</v>
      </c>
      <c r="J72" s="71">
        <f t="shared" si="2"/>
        <v>0</v>
      </c>
      <c r="K72" s="71">
        <f t="shared" si="2"/>
        <v>0</v>
      </c>
      <c r="L72" s="57">
        <f>SUM(L53:L71)</f>
        <v>0</v>
      </c>
      <c r="M72" s="57">
        <f>SUM(M53:M71)</f>
        <v>0</v>
      </c>
      <c r="N72" s="57">
        <f>SUM(N53:N71)</f>
        <v>0</v>
      </c>
    </row>
    <row r="73" ht="15" thickBot="1">
      <c r="G73" s="37"/>
    </row>
    <row r="74" spans="6:14" ht="16" thickBot="1">
      <c r="F74" s="72">
        <f>F30+F51+F72</f>
        <v>0</v>
      </c>
      <c r="G74" s="72">
        <f>G30+G51+G72</f>
        <v>0</v>
      </c>
      <c r="H74" s="73">
        <f>H30+H51+H72</f>
        <v>0</v>
      </c>
      <c r="I74" s="74">
        <f>I30+I51+I72</f>
        <v>0</v>
      </c>
      <c r="J74" s="74">
        <f aca="true" t="shared" si="3" ref="J74:K74">J30+J51+J72</f>
        <v>0</v>
      </c>
      <c r="K74" s="74">
        <f t="shared" si="3"/>
        <v>0</v>
      </c>
      <c r="L74" s="72">
        <f>L30+L51+L72</f>
        <v>0</v>
      </c>
      <c r="M74" s="73">
        <f>M30+M51+M72</f>
        <v>0</v>
      </c>
      <c r="N74" s="74">
        <f>N30+N51+N72</f>
        <v>0</v>
      </c>
    </row>
    <row r="75" ht="15">
      <c r="H75" s="84">
        <f>H74-G74</f>
        <v>0</v>
      </c>
    </row>
  </sheetData>
  <mergeCells count="158">
    <mergeCell ref="L3:L13"/>
    <mergeCell ref="M3:M13"/>
    <mergeCell ref="N3:N13"/>
    <mergeCell ref="I7:I8"/>
    <mergeCell ref="J7:J8"/>
    <mergeCell ref="K7:K8"/>
    <mergeCell ref="K9:K10"/>
    <mergeCell ref="B3:B29"/>
    <mergeCell ref="C3:C13"/>
    <mergeCell ref="D3:D6"/>
    <mergeCell ref="F3:F6"/>
    <mergeCell ref="G3:G6"/>
    <mergeCell ref="H3:H6"/>
    <mergeCell ref="D7:D8"/>
    <mergeCell ref="F7:F8"/>
    <mergeCell ref="G7:G8"/>
    <mergeCell ref="H7:H8"/>
    <mergeCell ref="D9:D10"/>
    <mergeCell ref="F9:F10"/>
    <mergeCell ref="G9:G10"/>
    <mergeCell ref="H9:H10"/>
    <mergeCell ref="I9:I10"/>
    <mergeCell ref="J9:J10"/>
    <mergeCell ref="I3:I6"/>
    <mergeCell ref="J3:J6"/>
    <mergeCell ref="K3:K6"/>
    <mergeCell ref="D18:D20"/>
    <mergeCell ref="F18:F20"/>
    <mergeCell ref="G18:G20"/>
    <mergeCell ref="H18:H20"/>
    <mergeCell ref="I18:I20"/>
    <mergeCell ref="J18:J20"/>
    <mergeCell ref="K18:K20"/>
    <mergeCell ref="K11:K12"/>
    <mergeCell ref="D11:D12"/>
    <mergeCell ref="F11:F12"/>
    <mergeCell ref="G11:G12"/>
    <mergeCell ref="H11:H12"/>
    <mergeCell ref="I11:I12"/>
    <mergeCell ref="J11:J12"/>
    <mergeCell ref="C14:C29"/>
    <mergeCell ref="D14:D17"/>
    <mergeCell ref="F14:F17"/>
    <mergeCell ref="G14:G17"/>
    <mergeCell ref="H14:H17"/>
    <mergeCell ref="I14:I17"/>
    <mergeCell ref="J14:J17"/>
    <mergeCell ref="K14:K17"/>
    <mergeCell ref="D21:D25"/>
    <mergeCell ref="F21:F25"/>
    <mergeCell ref="G21:G25"/>
    <mergeCell ref="H21:H25"/>
    <mergeCell ref="I21:I25"/>
    <mergeCell ref="J21:J25"/>
    <mergeCell ref="K21:K25"/>
    <mergeCell ref="L14:L29"/>
    <mergeCell ref="M14:M29"/>
    <mergeCell ref="N14:N29"/>
    <mergeCell ref="K27:K28"/>
    <mergeCell ref="B32:B50"/>
    <mergeCell ref="C32:C37"/>
    <mergeCell ref="L32:L37"/>
    <mergeCell ref="M32:M37"/>
    <mergeCell ref="N32:N37"/>
    <mergeCell ref="D34:D35"/>
    <mergeCell ref="F34:F35"/>
    <mergeCell ref="G34:G35"/>
    <mergeCell ref="H34:H35"/>
    <mergeCell ref="D27:D28"/>
    <mergeCell ref="F27:F28"/>
    <mergeCell ref="G27:G28"/>
    <mergeCell ref="H27:H28"/>
    <mergeCell ref="I27:I28"/>
    <mergeCell ref="J27:J28"/>
    <mergeCell ref="I34:I35"/>
    <mergeCell ref="J34:J35"/>
    <mergeCell ref="K34:K35"/>
    <mergeCell ref="D36:D37"/>
    <mergeCell ref="F36:F37"/>
    <mergeCell ref="G36:G37"/>
    <mergeCell ref="H36:H37"/>
    <mergeCell ref="I36:I37"/>
    <mergeCell ref="J36:J37"/>
    <mergeCell ref="K36:K37"/>
    <mergeCell ref="C38:C43"/>
    <mergeCell ref="L38:L43"/>
    <mergeCell ref="M38:M43"/>
    <mergeCell ref="N38:N43"/>
    <mergeCell ref="C44:C50"/>
    <mergeCell ref="L44:L50"/>
    <mergeCell ref="M44:M50"/>
    <mergeCell ref="N44:N50"/>
    <mergeCell ref="D47:D48"/>
    <mergeCell ref="F47:F48"/>
    <mergeCell ref="G47:G48"/>
    <mergeCell ref="H47:H48"/>
    <mergeCell ref="I47:I48"/>
    <mergeCell ref="J47:J48"/>
    <mergeCell ref="K47:K48"/>
    <mergeCell ref="D49:D50"/>
    <mergeCell ref="F49:F50"/>
    <mergeCell ref="G49:G50"/>
    <mergeCell ref="H49:H50"/>
    <mergeCell ref="I49:I50"/>
    <mergeCell ref="J49:J50"/>
    <mergeCell ref="K49:K50"/>
    <mergeCell ref="B53:B71"/>
    <mergeCell ref="C53:C58"/>
    <mergeCell ref="D53:D54"/>
    <mergeCell ref="F53:F54"/>
    <mergeCell ref="G53:G54"/>
    <mergeCell ref="H53:H54"/>
    <mergeCell ref="I53:I54"/>
    <mergeCell ref="J53:J54"/>
    <mergeCell ref="L53:L58"/>
    <mergeCell ref="C59:C62"/>
    <mergeCell ref="L59:L62"/>
    <mergeCell ref="C69:C71"/>
    <mergeCell ref="L69:L71"/>
    <mergeCell ref="M53:M58"/>
    <mergeCell ref="N53:N58"/>
    <mergeCell ref="D55:D56"/>
    <mergeCell ref="F55:F56"/>
    <mergeCell ref="G55:G56"/>
    <mergeCell ref="H55:H56"/>
    <mergeCell ref="I55:I56"/>
    <mergeCell ref="J55:J56"/>
    <mergeCell ref="K55:K56"/>
    <mergeCell ref="D57:D58"/>
    <mergeCell ref="F57:F58"/>
    <mergeCell ref="G57:G58"/>
    <mergeCell ref="H57:H58"/>
    <mergeCell ref="I57:I58"/>
    <mergeCell ref="J57:J58"/>
    <mergeCell ref="K57:K58"/>
    <mergeCell ref="K53:K54"/>
    <mergeCell ref="M59:M62"/>
    <mergeCell ref="N59:N62"/>
    <mergeCell ref="C63:C68"/>
    <mergeCell ref="L63:L68"/>
    <mergeCell ref="M63:M68"/>
    <mergeCell ref="N63:N68"/>
    <mergeCell ref="D64:D66"/>
    <mergeCell ref="F64:F66"/>
    <mergeCell ref="J67:J68"/>
    <mergeCell ref="K67:K68"/>
    <mergeCell ref="M69:M71"/>
    <mergeCell ref="N69:N71"/>
    <mergeCell ref="G64:G66"/>
    <mergeCell ref="H64:H66"/>
    <mergeCell ref="I64:I66"/>
    <mergeCell ref="J64:J66"/>
    <mergeCell ref="K64:K66"/>
    <mergeCell ref="D67:D68"/>
    <mergeCell ref="F67:F68"/>
    <mergeCell ref="G67:G68"/>
    <mergeCell ref="H67:H68"/>
    <mergeCell ref="I67:I68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 topLeftCell="B28">
      <selection activeCell="F39" sqref="F39"/>
    </sheetView>
  </sheetViews>
  <sheetFormatPr defaultColWidth="9.140625" defaultRowHeight="15"/>
  <cols>
    <col min="1" max="1" width="15.7109375" style="0" hidden="1" customWidth="1"/>
    <col min="2" max="2" width="11.8515625" style="0" customWidth="1"/>
    <col min="3" max="3" width="10.140625" style="0" customWidth="1"/>
    <col min="4" max="4" width="10.57421875" style="0" customWidth="1"/>
    <col min="5" max="5" width="25.28125" style="0" customWidth="1"/>
    <col min="6" max="7" width="10.8515625" style="0" customWidth="1"/>
    <col min="8" max="8" width="10.140625" style="0" customWidth="1"/>
    <col min="9" max="9" width="10.00390625" style="0" customWidth="1"/>
    <col min="10" max="11" width="9.57421875" style="0" customWidth="1"/>
    <col min="12" max="1012" width="8.57421875" style="0" customWidth="1"/>
  </cols>
  <sheetData>
    <row r="1" spans="5:9" ht="15" thickBot="1">
      <c r="E1" s="96" t="s">
        <v>133</v>
      </c>
      <c r="F1" s="85" t="s">
        <v>127</v>
      </c>
      <c r="G1" s="85"/>
      <c r="H1" s="85"/>
      <c r="I1" s="85"/>
    </row>
    <row r="2" spans="1:14" ht="29.5" thickBot="1">
      <c r="A2" s="38" t="s">
        <v>0</v>
      </c>
      <c r="B2" s="49" t="s">
        <v>1</v>
      </c>
      <c r="C2" s="50" t="s">
        <v>55</v>
      </c>
      <c r="D2" s="51" t="s">
        <v>54</v>
      </c>
      <c r="E2" s="52" t="s">
        <v>2</v>
      </c>
      <c r="F2" s="55" t="s">
        <v>132</v>
      </c>
      <c r="G2" s="55" t="s">
        <v>131</v>
      </c>
      <c r="H2" s="55" t="s">
        <v>129</v>
      </c>
      <c r="I2" s="55" t="s">
        <v>135</v>
      </c>
      <c r="J2" s="55" t="s">
        <v>136</v>
      </c>
      <c r="K2" s="55"/>
      <c r="L2" s="55" t="s">
        <v>83</v>
      </c>
      <c r="M2" s="54" t="s">
        <v>67</v>
      </c>
      <c r="N2" s="56" t="s">
        <v>68</v>
      </c>
    </row>
    <row r="3" spans="1:14" ht="15">
      <c r="A3" s="18" t="s">
        <v>8</v>
      </c>
      <c r="B3" s="174" t="s">
        <v>81</v>
      </c>
      <c r="C3" s="177" t="s">
        <v>58</v>
      </c>
      <c r="D3" s="180" t="s">
        <v>49</v>
      </c>
      <c r="E3" s="23" t="s">
        <v>9</v>
      </c>
      <c r="F3" s="182">
        <v>363</v>
      </c>
      <c r="G3" s="185">
        <f>F3/10</f>
        <v>36.3</v>
      </c>
      <c r="H3" s="185">
        <f>UNICENTRO!P2</f>
        <v>36</v>
      </c>
      <c r="I3" s="185"/>
      <c r="J3" s="185"/>
      <c r="K3" s="185"/>
      <c r="L3" s="185"/>
      <c r="M3" s="185"/>
      <c r="N3" s="196"/>
    </row>
    <row r="4" spans="1:14" ht="15">
      <c r="A4" s="18" t="s">
        <v>8</v>
      </c>
      <c r="B4" s="175"/>
      <c r="C4" s="178"/>
      <c r="D4" s="181"/>
      <c r="E4" s="5" t="s">
        <v>9</v>
      </c>
      <c r="F4" s="183"/>
      <c r="G4" s="186"/>
      <c r="H4" s="186"/>
      <c r="I4" s="186"/>
      <c r="J4" s="186"/>
      <c r="K4" s="186"/>
      <c r="L4" s="186"/>
      <c r="M4" s="186"/>
      <c r="N4" s="197"/>
    </row>
    <row r="5" spans="1:14" ht="15">
      <c r="A5" s="18"/>
      <c r="B5" s="175"/>
      <c r="C5" s="178"/>
      <c r="D5" s="181"/>
      <c r="E5" s="5" t="s">
        <v>59</v>
      </c>
      <c r="F5" s="183"/>
      <c r="G5" s="186"/>
      <c r="H5" s="186"/>
      <c r="I5" s="186"/>
      <c r="J5" s="186"/>
      <c r="K5" s="186"/>
      <c r="L5" s="186"/>
      <c r="M5" s="186"/>
      <c r="N5" s="197"/>
    </row>
    <row r="6" spans="1:14" ht="15">
      <c r="A6" s="18"/>
      <c r="B6" s="175"/>
      <c r="C6" s="178"/>
      <c r="D6" s="181"/>
      <c r="E6" s="5" t="s">
        <v>60</v>
      </c>
      <c r="F6" s="183"/>
      <c r="G6" s="186"/>
      <c r="H6" s="186"/>
      <c r="I6" s="186"/>
      <c r="J6" s="186"/>
      <c r="K6" s="186"/>
      <c r="L6" s="186"/>
      <c r="M6" s="186"/>
      <c r="N6" s="197"/>
    </row>
    <row r="7" spans="1:14" ht="15">
      <c r="A7" s="18"/>
      <c r="B7" s="175"/>
      <c r="C7" s="178"/>
      <c r="D7" s="181" t="s">
        <v>56</v>
      </c>
      <c r="E7" s="8" t="s">
        <v>15</v>
      </c>
      <c r="F7" s="183">
        <v>235</v>
      </c>
      <c r="G7" s="186">
        <f>F7/10</f>
        <v>23.5</v>
      </c>
      <c r="H7" s="216">
        <f>UNICENTRO!P6</f>
        <v>18</v>
      </c>
      <c r="I7" s="186"/>
      <c r="J7" s="186"/>
      <c r="K7" s="186"/>
      <c r="L7" s="186"/>
      <c r="M7" s="186"/>
      <c r="N7" s="197"/>
    </row>
    <row r="8" spans="1:14" ht="15">
      <c r="A8" s="18"/>
      <c r="B8" s="175"/>
      <c r="C8" s="178"/>
      <c r="D8" s="181"/>
      <c r="E8" s="8" t="s">
        <v>15</v>
      </c>
      <c r="F8" s="183"/>
      <c r="G8" s="186"/>
      <c r="H8" s="225"/>
      <c r="I8" s="186"/>
      <c r="J8" s="186"/>
      <c r="K8" s="186"/>
      <c r="L8" s="186"/>
      <c r="M8" s="186"/>
      <c r="N8" s="197"/>
    </row>
    <row r="9" spans="1:14" ht="15">
      <c r="A9" s="18" t="s">
        <v>8</v>
      </c>
      <c r="B9" s="175"/>
      <c r="C9" s="178"/>
      <c r="D9" s="199" t="s">
        <v>57</v>
      </c>
      <c r="E9" s="8" t="s">
        <v>16</v>
      </c>
      <c r="F9" s="183">
        <v>148</v>
      </c>
      <c r="G9" s="186">
        <f>F9/10</f>
        <v>14.8</v>
      </c>
      <c r="H9" s="216">
        <f>UNICENTRO!P8</f>
        <v>18</v>
      </c>
      <c r="I9" s="186"/>
      <c r="J9" s="186"/>
      <c r="K9" s="186"/>
      <c r="L9" s="186"/>
      <c r="M9" s="186"/>
      <c r="N9" s="197"/>
    </row>
    <row r="10" spans="1:14" ht="15">
      <c r="A10" s="18" t="s">
        <v>8</v>
      </c>
      <c r="B10" s="175"/>
      <c r="C10" s="178"/>
      <c r="D10" s="199"/>
      <c r="E10" s="5" t="s">
        <v>61</v>
      </c>
      <c r="F10" s="183"/>
      <c r="G10" s="186"/>
      <c r="H10" s="225"/>
      <c r="I10" s="186"/>
      <c r="J10" s="186"/>
      <c r="K10" s="186"/>
      <c r="L10" s="186"/>
      <c r="M10" s="186"/>
      <c r="N10" s="197"/>
    </row>
    <row r="11" spans="1:14" ht="15">
      <c r="A11" s="18" t="s">
        <v>8</v>
      </c>
      <c r="B11" s="175"/>
      <c r="C11" s="178"/>
      <c r="D11" s="181" t="s">
        <v>53</v>
      </c>
      <c r="E11" s="5" t="s">
        <v>23</v>
      </c>
      <c r="F11" s="183">
        <v>160</v>
      </c>
      <c r="G11" s="186">
        <f>F11/10</f>
        <v>16</v>
      </c>
      <c r="H11" s="186">
        <f>UNICENTRO!P10</f>
        <v>16</v>
      </c>
      <c r="I11" s="186"/>
      <c r="J11" s="186"/>
      <c r="K11" s="186"/>
      <c r="L11" s="186"/>
      <c r="M11" s="186"/>
      <c r="N11" s="197"/>
    </row>
    <row r="12" spans="1:14" ht="15">
      <c r="A12" s="18"/>
      <c r="B12" s="175"/>
      <c r="C12" s="178"/>
      <c r="D12" s="181"/>
      <c r="E12" s="5" t="s">
        <v>63</v>
      </c>
      <c r="F12" s="183"/>
      <c r="G12" s="186"/>
      <c r="H12" s="186"/>
      <c r="I12" s="186"/>
      <c r="J12" s="186"/>
      <c r="K12" s="186"/>
      <c r="L12" s="186"/>
      <c r="M12" s="186"/>
      <c r="N12" s="197"/>
    </row>
    <row r="13" spans="1:14" ht="15" thickBot="1">
      <c r="A13" s="18" t="s">
        <v>8</v>
      </c>
      <c r="B13" s="175"/>
      <c r="C13" s="179"/>
      <c r="D13" s="80" t="s">
        <v>62</v>
      </c>
      <c r="E13" s="28" t="s">
        <v>24</v>
      </c>
      <c r="F13" s="92">
        <v>92</v>
      </c>
      <c r="G13" s="77">
        <f>F13/10</f>
        <v>9.2</v>
      </c>
      <c r="H13" s="77">
        <f>UNICENTRO!P12</f>
        <v>9</v>
      </c>
      <c r="I13" s="77"/>
      <c r="J13" s="77"/>
      <c r="K13" s="77"/>
      <c r="L13" s="187"/>
      <c r="M13" s="187"/>
      <c r="N13" s="198"/>
    </row>
    <row r="14" spans="1:14" ht="15">
      <c r="A14" s="18"/>
      <c r="B14" s="175"/>
      <c r="C14" s="177" t="s">
        <v>69</v>
      </c>
      <c r="D14" s="180" t="s">
        <v>51</v>
      </c>
      <c r="E14" s="23" t="s">
        <v>71</v>
      </c>
      <c r="F14" s="182">
        <v>429</v>
      </c>
      <c r="G14" s="185">
        <f>F14/10</f>
        <v>42.9</v>
      </c>
      <c r="H14" s="185">
        <f>UNICENTRO!P13</f>
        <v>40</v>
      </c>
      <c r="I14" s="185"/>
      <c r="J14" s="185"/>
      <c r="K14" s="185"/>
      <c r="L14" s="188"/>
      <c r="M14" s="188"/>
      <c r="N14" s="219"/>
    </row>
    <row r="15" spans="1:14" ht="15">
      <c r="A15" s="18"/>
      <c r="B15" s="175"/>
      <c r="C15" s="178"/>
      <c r="D15" s="181"/>
      <c r="E15" s="5" t="s">
        <v>72</v>
      </c>
      <c r="F15" s="183"/>
      <c r="G15" s="186"/>
      <c r="H15" s="186"/>
      <c r="I15" s="186"/>
      <c r="J15" s="186"/>
      <c r="K15" s="186"/>
      <c r="L15" s="189"/>
      <c r="M15" s="189"/>
      <c r="N15" s="220"/>
    </row>
    <row r="16" spans="1:14" ht="15">
      <c r="A16" s="18"/>
      <c r="B16" s="175"/>
      <c r="C16" s="178"/>
      <c r="D16" s="181"/>
      <c r="E16" s="5" t="s">
        <v>73</v>
      </c>
      <c r="F16" s="183"/>
      <c r="G16" s="186"/>
      <c r="H16" s="186"/>
      <c r="I16" s="186"/>
      <c r="J16" s="186"/>
      <c r="K16" s="186"/>
      <c r="L16" s="189"/>
      <c r="M16" s="189"/>
      <c r="N16" s="220"/>
    </row>
    <row r="17" spans="1:14" ht="15">
      <c r="A17" s="18"/>
      <c r="B17" s="175"/>
      <c r="C17" s="178"/>
      <c r="D17" s="181"/>
      <c r="E17" s="5" t="s">
        <v>70</v>
      </c>
      <c r="F17" s="183"/>
      <c r="G17" s="186"/>
      <c r="H17" s="186"/>
      <c r="I17" s="186"/>
      <c r="J17" s="186"/>
      <c r="K17" s="186"/>
      <c r="L17" s="189"/>
      <c r="M17" s="189"/>
      <c r="N17" s="220"/>
    </row>
    <row r="18" spans="1:14" ht="15">
      <c r="A18" s="18"/>
      <c r="B18" s="175"/>
      <c r="C18" s="178"/>
      <c r="D18" s="181" t="s">
        <v>50</v>
      </c>
      <c r="E18" s="5" t="s">
        <v>20</v>
      </c>
      <c r="F18" s="183">
        <v>331</v>
      </c>
      <c r="G18" s="186">
        <f>F18/10</f>
        <v>33.1</v>
      </c>
      <c r="H18" s="186">
        <f>UNICENTRO!P17</f>
        <v>30</v>
      </c>
      <c r="I18" s="186"/>
      <c r="J18" s="186"/>
      <c r="K18" s="186"/>
      <c r="L18" s="189"/>
      <c r="M18" s="189"/>
      <c r="N18" s="220"/>
    </row>
    <row r="19" spans="1:14" ht="15">
      <c r="A19" s="18" t="s">
        <v>8</v>
      </c>
      <c r="B19" s="175"/>
      <c r="C19" s="178"/>
      <c r="D19" s="181"/>
      <c r="E19" s="5" t="s">
        <v>20</v>
      </c>
      <c r="F19" s="183"/>
      <c r="G19" s="186"/>
      <c r="H19" s="186"/>
      <c r="I19" s="186"/>
      <c r="J19" s="186"/>
      <c r="K19" s="186"/>
      <c r="L19" s="189"/>
      <c r="M19" s="189"/>
      <c r="N19" s="220"/>
    </row>
    <row r="20" spans="1:14" ht="15">
      <c r="A20" s="18"/>
      <c r="B20" s="175"/>
      <c r="C20" s="178"/>
      <c r="D20" s="181"/>
      <c r="E20" s="5" t="s">
        <v>74</v>
      </c>
      <c r="F20" s="183"/>
      <c r="G20" s="186"/>
      <c r="H20" s="186"/>
      <c r="I20" s="186"/>
      <c r="J20" s="186"/>
      <c r="K20" s="186"/>
      <c r="L20" s="189"/>
      <c r="M20" s="189"/>
      <c r="N20" s="220"/>
    </row>
    <row r="21" spans="1:14" ht="15">
      <c r="A21" s="18"/>
      <c r="B21" s="175"/>
      <c r="C21" s="178"/>
      <c r="D21" s="181" t="s">
        <v>52</v>
      </c>
      <c r="E21" s="5" t="s">
        <v>22</v>
      </c>
      <c r="F21" s="183">
        <v>540</v>
      </c>
      <c r="G21" s="186">
        <f>F21/10</f>
        <v>54</v>
      </c>
      <c r="H21" s="186">
        <f>UNICENTRO!P20</f>
        <v>55</v>
      </c>
      <c r="I21" s="186"/>
      <c r="J21" s="186"/>
      <c r="K21" s="186"/>
      <c r="L21" s="189"/>
      <c r="M21" s="189"/>
      <c r="N21" s="220"/>
    </row>
    <row r="22" spans="1:14" ht="15">
      <c r="A22" s="18"/>
      <c r="B22" s="175"/>
      <c r="C22" s="178"/>
      <c r="D22" s="181"/>
      <c r="E22" s="5" t="s">
        <v>22</v>
      </c>
      <c r="F22" s="183"/>
      <c r="G22" s="186"/>
      <c r="H22" s="186"/>
      <c r="I22" s="186"/>
      <c r="J22" s="186"/>
      <c r="K22" s="186"/>
      <c r="L22" s="189"/>
      <c r="M22" s="189"/>
      <c r="N22" s="220"/>
    </row>
    <row r="23" spans="1:14" ht="15">
      <c r="A23" s="18"/>
      <c r="B23" s="175"/>
      <c r="C23" s="178"/>
      <c r="D23" s="181"/>
      <c r="E23" s="5" t="s">
        <v>75</v>
      </c>
      <c r="F23" s="183"/>
      <c r="G23" s="186"/>
      <c r="H23" s="186"/>
      <c r="I23" s="186"/>
      <c r="J23" s="186"/>
      <c r="K23" s="186"/>
      <c r="L23" s="189"/>
      <c r="M23" s="189"/>
      <c r="N23" s="220"/>
    </row>
    <row r="24" spans="1:14" ht="15">
      <c r="A24" s="18"/>
      <c r="B24" s="175"/>
      <c r="C24" s="178"/>
      <c r="D24" s="181"/>
      <c r="E24" s="5" t="s">
        <v>76</v>
      </c>
      <c r="F24" s="183"/>
      <c r="G24" s="186"/>
      <c r="H24" s="186"/>
      <c r="I24" s="186"/>
      <c r="J24" s="186"/>
      <c r="K24" s="186"/>
      <c r="L24" s="189"/>
      <c r="M24" s="189"/>
      <c r="N24" s="220"/>
    </row>
    <row r="25" spans="1:14" ht="15">
      <c r="A25" s="18"/>
      <c r="B25" s="175"/>
      <c r="C25" s="178"/>
      <c r="D25" s="181"/>
      <c r="E25" s="5" t="s">
        <v>77</v>
      </c>
      <c r="F25" s="183"/>
      <c r="G25" s="186"/>
      <c r="H25" s="186"/>
      <c r="I25" s="186"/>
      <c r="J25" s="186"/>
      <c r="K25" s="186"/>
      <c r="L25" s="189"/>
      <c r="M25" s="189"/>
      <c r="N25" s="220"/>
    </row>
    <row r="26" spans="1:14" ht="15">
      <c r="A26" s="18" t="s">
        <v>8</v>
      </c>
      <c r="B26" s="175"/>
      <c r="C26" s="178"/>
      <c r="D26" s="6" t="s">
        <v>78</v>
      </c>
      <c r="E26" s="5" t="s">
        <v>19</v>
      </c>
      <c r="F26" s="87">
        <v>143</v>
      </c>
      <c r="G26" s="82">
        <f>F26/10</f>
        <v>14.3</v>
      </c>
      <c r="H26" s="82">
        <f>UNICENTRO!P25</f>
        <v>10</v>
      </c>
      <c r="I26" s="82"/>
      <c r="J26" s="82"/>
      <c r="K26" s="82"/>
      <c r="L26" s="189"/>
      <c r="M26" s="189"/>
      <c r="N26" s="220"/>
    </row>
    <row r="27" spans="1:14" ht="15">
      <c r="A27" s="18" t="s">
        <v>8</v>
      </c>
      <c r="B27" s="175"/>
      <c r="C27" s="178"/>
      <c r="D27" s="181" t="s">
        <v>79</v>
      </c>
      <c r="E27" s="5" t="s">
        <v>21</v>
      </c>
      <c r="F27" s="183">
        <v>193</v>
      </c>
      <c r="G27" s="186">
        <f>F27/10</f>
        <v>19.3</v>
      </c>
      <c r="H27" s="186">
        <f>UNICENTRO!P26</f>
        <v>12</v>
      </c>
      <c r="I27" s="222"/>
      <c r="J27" s="222"/>
      <c r="K27" s="222"/>
      <c r="L27" s="189"/>
      <c r="M27" s="189"/>
      <c r="N27" s="220"/>
    </row>
    <row r="28" spans="1:14" ht="15">
      <c r="A28" s="18"/>
      <c r="B28" s="175"/>
      <c r="C28" s="178"/>
      <c r="D28" s="181"/>
      <c r="E28" s="5" t="s">
        <v>17</v>
      </c>
      <c r="F28" s="183"/>
      <c r="G28" s="186"/>
      <c r="H28" s="186"/>
      <c r="I28" s="222"/>
      <c r="J28" s="222"/>
      <c r="K28" s="222"/>
      <c r="L28" s="189"/>
      <c r="M28" s="189"/>
      <c r="N28" s="220"/>
    </row>
    <row r="29" spans="1:14" ht="15" thickBot="1">
      <c r="A29" s="18"/>
      <c r="B29" s="176"/>
      <c r="C29" s="179"/>
      <c r="D29" s="80" t="s">
        <v>80</v>
      </c>
      <c r="E29" s="28" t="s">
        <v>13</v>
      </c>
      <c r="F29" s="88">
        <v>85</v>
      </c>
      <c r="G29" s="35">
        <f>F29/10</f>
        <v>8.5</v>
      </c>
      <c r="H29" s="35">
        <f>UNICENTRO!P28</f>
        <v>6</v>
      </c>
      <c r="I29" s="35"/>
      <c r="J29" s="35"/>
      <c r="K29" s="35"/>
      <c r="L29" s="190"/>
      <c r="M29" s="190"/>
      <c r="N29" s="221"/>
    </row>
    <row r="30" spans="1:14" ht="15" thickBot="1">
      <c r="A30" s="18"/>
      <c r="B30" s="48"/>
      <c r="C30" s="48"/>
      <c r="D30" s="14"/>
      <c r="E30" s="13"/>
      <c r="F30" s="71">
        <f>SUM(F3:F29)</f>
        <v>2719</v>
      </c>
      <c r="G30" s="71">
        <f>SUM(G3:G29)</f>
        <v>271.9</v>
      </c>
      <c r="H30" s="71">
        <f>SUM(H3:H29)</f>
        <v>250</v>
      </c>
      <c r="I30" s="71">
        <f>SUM(I3:I29)</f>
        <v>0</v>
      </c>
      <c r="J30" s="71">
        <f aca="true" t="shared" si="0" ref="J30:K30">SUM(J3:J29)</f>
        <v>0</v>
      </c>
      <c r="K30" s="71">
        <f t="shared" si="0"/>
        <v>0</v>
      </c>
      <c r="L30" s="57"/>
      <c r="M30" s="58"/>
      <c r="N30" s="59"/>
    </row>
    <row r="31" spans="1:5" ht="15" thickBot="1">
      <c r="A31" s="18"/>
      <c r="B31" s="48"/>
      <c r="C31" s="48"/>
      <c r="D31" s="14"/>
      <c r="E31" s="13"/>
    </row>
    <row r="32" spans="1:14" ht="15" thickBot="1">
      <c r="A32" s="18" t="s">
        <v>8</v>
      </c>
      <c r="B32" s="174" t="s">
        <v>84</v>
      </c>
      <c r="C32" s="202" t="s">
        <v>85</v>
      </c>
      <c r="D32" s="60" t="s">
        <v>87</v>
      </c>
      <c r="E32" s="61" t="s">
        <v>25</v>
      </c>
      <c r="F32" s="41">
        <v>168</v>
      </c>
      <c r="G32" s="82">
        <f aca="true" t="shared" si="1" ref="G32:G33">F32/12</f>
        <v>14</v>
      </c>
      <c r="H32" s="34">
        <f>UNICENTRO!P31</f>
        <v>17</v>
      </c>
      <c r="I32" s="34"/>
      <c r="J32" s="34"/>
      <c r="K32" s="34"/>
      <c r="L32" s="185"/>
      <c r="M32" s="213"/>
      <c r="N32" s="196"/>
    </row>
    <row r="33" spans="1:14" ht="15">
      <c r="A33" s="18"/>
      <c r="B33" s="175"/>
      <c r="C33" s="203"/>
      <c r="D33" s="81" t="s">
        <v>92</v>
      </c>
      <c r="E33" s="3" t="s">
        <v>37</v>
      </c>
      <c r="F33" s="39">
        <v>293</v>
      </c>
      <c r="G33" s="82">
        <f t="shared" si="1"/>
        <v>24.416666666666668</v>
      </c>
      <c r="H33" s="34">
        <f>UNICENTRO!P32</f>
        <v>20</v>
      </c>
      <c r="I33" s="82"/>
      <c r="J33" s="82"/>
      <c r="K33" s="82"/>
      <c r="L33" s="186"/>
      <c r="M33" s="214"/>
      <c r="N33" s="197"/>
    </row>
    <row r="34" spans="1:14" ht="15">
      <c r="A34" s="18" t="s">
        <v>8</v>
      </c>
      <c r="B34" s="175"/>
      <c r="C34" s="203"/>
      <c r="D34" s="204" t="s">
        <v>88</v>
      </c>
      <c r="E34" s="3" t="s">
        <v>26</v>
      </c>
      <c r="F34" s="167">
        <v>310</v>
      </c>
      <c r="G34" s="186">
        <f>F34/10</f>
        <v>31</v>
      </c>
      <c r="H34" s="186">
        <f>UNICENTRO!P33</f>
        <v>16</v>
      </c>
      <c r="I34" s="186"/>
      <c r="J34" s="186"/>
      <c r="K34" s="186"/>
      <c r="L34" s="186"/>
      <c r="M34" s="214"/>
      <c r="N34" s="197"/>
    </row>
    <row r="35" spans="1:14" ht="15">
      <c r="A35" s="18" t="s">
        <v>8</v>
      </c>
      <c r="B35" s="175"/>
      <c r="C35" s="203"/>
      <c r="D35" s="204"/>
      <c r="E35" s="3" t="s">
        <v>26</v>
      </c>
      <c r="F35" s="167"/>
      <c r="G35" s="186"/>
      <c r="H35" s="186"/>
      <c r="I35" s="186"/>
      <c r="J35" s="186"/>
      <c r="K35" s="186"/>
      <c r="L35" s="186"/>
      <c r="M35" s="214"/>
      <c r="N35" s="197"/>
    </row>
    <row r="36" spans="1:14" ht="15">
      <c r="A36" s="18"/>
      <c r="B36" s="175"/>
      <c r="C36" s="203"/>
      <c r="D36" s="205" t="s">
        <v>89</v>
      </c>
      <c r="E36" s="3" t="s">
        <v>34</v>
      </c>
      <c r="F36" s="167">
        <v>223</v>
      </c>
      <c r="G36" s="186">
        <f>F36/10</f>
        <v>22.3</v>
      </c>
      <c r="H36" s="186">
        <f>UNICENTRO!P35</f>
        <v>20</v>
      </c>
      <c r="I36" s="186"/>
      <c r="J36" s="186"/>
      <c r="K36" s="186"/>
      <c r="L36" s="186"/>
      <c r="M36" s="214"/>
      <c r="N36" s="197"/>
    </row>
    <row r="37" spans="1:14" ht="15" thickBot="1">
      <c r="A37" s="18"/>
      <c r="B37" s="175"/>
      <c r="C37" s="203"/>
      <c r="D37" s="206"/>
      <c r="E37" s="90" t="s">
        <v>34</v>
      </c>
      <c r="F37" s="172"/>
      <c r="G37" s="216"/>
      <c r="H37" s="216"/>
      <c r="I37" s="216"/>
      <c r="J37" s="216"/>
      <c r="K37" s="216"/>
      <c r="L37" s="216"/>
      <c r="M37" s="217"/>
      <c r="N37" s="218"/>
    </row>
    <row r="38" spans="1:14" ht="15">
      <c r="A38" s="18" t="s">
        <v>8</v>
      </c>
      <c r="B38" s="175"/>
      <c r="C38" s="177" t="s">
        <v>102</v>
      </c>
      <c r="D38" s="78" t="s">
        <v>91</v>
      </c>
      <c r="E38" s="61" t="s">
        <v>28</v>
      </c>
      <c r="F38" s="41">
        <v>126</v>
      </c>
      <c r="G38" s="34">
        <f>F38/10</f>
        <v>12.6</v>
      </c>
      <c r="H38" s="34">
        <f>UNICENTRO!P37</f>
        <v>11</v>
      </c>
      <c r="I38" s="34"/>
      <c r="J38" s="34"/>
      <c r="K38" s="34"/>
      <c r="L38" s="185"/>
      <c r="M38" s="213"/>
      <c r="N38" s="196"/>
    </row>
    <row r="39" spans="1:14" ht="15">
      <c r="A39" s="18" t="s">
        <v>8</v>
      </c>
      <c r="B39" s="175"/>
      <c r="C39" s="178"/>
      <c r="D39" s="79" t="s">
        <v>93</v>
      </c>
      <c r="E39" s="3" t="s">
        <v>29</v>
      </c>
      <c r="F39" s="39">
        <v>510</v>
      </c>
      <c r="G39" s="82">
        <f aca="true" t="shared" si="2" ref="G39:G46">F39/10</f>
        <v>51</v>
      </c>
      <c r="H39" s="82">
        <f>UNICENTRO!P38</f>
        <v>20</v>
      </c>
      <c r="I39" s="82"/>
      <c r="J39" s="82"/>
      <c r="K39" s="82"/>
      <c r="L39" s="186"/>
      <c r="M39" s="214"/>
      <c r="N39" s="197"/>
    </row>
    <row r="40" spans="1:14" ht="15">
      <c r="A40" s="18" t="s">
        <v>8</v>
      </c>
      <c r="B40" s="175"/>
      <c r="C40" s="178"/>
      <c r="D40" s="79" t="s">
        <v>94</v>
      </c>
      <c r="E40" s="3" t="s">
        <v>31</v>
      </c>
      <c r="F40" s="39">
        <v>177</v>
      </c>
      <c r="G40" s="82">
        <f t="shared" si="2"/>
        <v>17.7</v>
      </c>
      <c r="H40" s="82">
        <f>UNICENTRO!P39</f>
        <v>13</v>
      </c>
      <c r="I40" s="82"/>
      <c r="J40" s="82"/>
      <c r="K40" s="82"/>
      <c r="L40" s="186"/>
      <c r="M40" s="214"/>
      <c r="N40" s="197"/>
    </row>
    <row r="41" spans="1:14" ht="15">
      <c r="A41" s="18"/>
      <c r="B41" s="175"/>
      <c r="C41" s="178"/>
      <c r="D41" s="79" t="s">
        <v>95</v>
      </c>
      <c r="E41" s="3" t="s">
        <v>33</v>
      </c>
      <c r="F41" s="39">
        <v>281</v>
      </c>
      <c r="G41" s="82">
        <f t="shared" si="2"/>
        <v>28.1</v>
      </c>
      <c r="H41" s="82">
        <f>UNICENTRO!P40</f>
        <v>14</v>
      </c>
      <c r="I41" s="82"/>
      <c r="J41" s="82"/>
      <c r="K41" s="82"/>
      <c r="L41" s="186"/>
      <c r="M41" s="214"/>
      <c r="N41" s="197"/>
    </row>
    <row r="42" spans="1:14" ht="15">
      <c r="A42" s="18"/>
      <c r="B42" s="175"/>
      <c r="C42" s="178"/>
      <c r="D42" s="79" t="s">
        <v>96</v>
      </c>
      <c r="E42" s="3" t="s">
        <v>36</v>
      </c>
      <c r="F42" s="39">
        <v>570</v>
      </c>
      <c r="G42" s="82">
        <f t="shared" si="2"/>
        <v>57</v>
      </c>
      <c r="H42" s="82">
        <f>UNICENTRO!P41</f>
        <v>30</v>
      </c>
      <c r="I42" s="82"/>
      <c r="J42" s="82"/>
      <c r="K42" s="82"/>
      <c r="L42" s="186"/>
      <c r="M42" s="214"/>
      <c r="N42" s="197"/>
    </row>
    <row r="43" spans="1:14" ht="15" thickBot="1">
      <c r="A43" s="18"/>
      <c r="B43" s="175"/>
      <c r="C43" s="207"/>
      <c r="D43" s="44" t="s">
        <v>100</v>
      </c>
      <c r="E43" s="90" t="s">
        <v>38</v>
      </c>
      <c r="F43" s="91">
        <v>221</v>
      </c>
      <c r="G43" s="83">
        <f t="shared" si="2"/>
        <v>22.1</v>
      </c>
      <c r="H43" s="83">
        <f>UNICENTRO!P42</f>
        <v>14</v>
      </c>
      <c r="I43" s="83"/>
      <c r="J43" s="83"/>
      <c r="K43" s="83"/>
      <c r="L43" s="216"/>
      <c r="M43" s="217"/>
      <c r="N43" s="218"/>
    </row>
    <row r="44" spans="1:14" ht="15">
      <c r="A44" s="18" t="s">
        <v>8</v>
      </c>
      <c r="B44" s="175"/>
      <c r="C44" s="177" t="s">
        <v>103</v>
      </c>
      <c r="D44" s="62" t="s">
        <v>97</v>
      </c>
      <c r="E44" s="61" t="s">
        <v>32</v>
      </c>
      <c r="F44" s="41">
        <v>134</v>
      </c>
      <c r="G44" s="34">
        <f t="shared" si="2"/>
        <v>13.4</v>
      </c>
      <c r="H44" s="34">
        <f>UNICENTRO!P43</f>
        <v>8</v>
      </c>
      <c r="I44" s="34"/>
      <c r="J44" s="34"/>
      <c r="K44" s="34"/>
      <c r="L44" s="185"/>
      <c r="M44" s="213"/>
      <c r="N44" s="196"/>
    </row>
    <row r="45" spans="1:14" ht="15">
      <c r="A45" s="18" t="s">
        <v>8</v>
      </c>
      <c r="B45" s="175"/>
      <c r="C45" s="178"/>
      <c r="D45" s="79" t="s">
        <v>98</v>
      </c>
      <c r="E45" s="3" t="s">
        <v>30</v>
      </c>
      <c r="F45" s="39">
        <v>129</v>
      </c>
      <c r="G45" s="82">
        <f t="shared" si="2"/>
        <v>12.9</v>
      </c>
      <c r="H45" s="82">
        <f>UNICENTRO!P44</f>
        <v>14</v>
      </c>
      <c r="I45" s="82"/>
      <c r="J45" s="82"/>
      <c r="K45" s="82"/>
      <c r="L45" s="186"/>
      <c r="M45" s="214"/>
      <c r="N45" s="197"/>
    </row>
    <row r="46" spans="1:14" ht="15">
      <c r="A46" s="18" t="s">
        <v>8</v>
      </c>
      <c r="B46" s="175"/>
      <c r="C46" s="178"/>
      <c r="D46" s="79" t="s">
        <v>90</v>
      </c>
      <c r="E46" s="3" t="s">
        <v>27</v>
      </c>
      <c r="F46" s="39">
        <v>238</v>
      </c>
      <c r="G46" s="82">
        <f t="shared" si="2"/>
        <v>23.8</v>
      </c>
      <c r="H46" s="82">
        <f>UNICENTRO!P45</f>
        <v>11</v>
      </c>
      <c r="I46" s="82"/>
      <c r="J46" s="82"/>
      <c r="K46" s="82"/>
      <c r="L46" s="186"/>
      <c r="M46" s="214"/>
      <c r="N46" s="197"/>
    </row>
    <row r="47" spans="1:14" ht="15">
      <c r="A47" s="18" t="s">
        <v>8</v>
      </c>
      <c r="B47" s="175"/>
      <c r="C47" s="178"/>
      <c r="D47" s="199" t="s">
        <v>99</v>
      </c>
      <c r="E47" s="3" t="s">
        <v>35</v>
      </c>
      <c r="F47" s="167">
        <v>311</v>
      </c>
      <c r="G47" s="186">
        <f>F47/10</f>
        <v>31.1</v>
      </c>
      <c r="H47" s="186">
        <f>UNICENTRO!P46</f>
        <v>20</v>
      </c>
      <c r="I47" s="186"/>
      <c r="J47" s="186"/>
      <c r="K47" s="186"/>
      <c r="L47" s="186"/>
      <c r="M47" s="214"/>
      <c r="N47" s="197"/>
    </row>
    <row r="48" spans="1:14" ht="15">
      <c r="A48" s="18" t="s">
        <v>8</v>
      </c>
      <c r="B48" s="175"/>
      <c r="C48" s="178"/>
      <c r="D48" s="199"/>
      <c r="E48" s="3" t="s">
        <v>104</v>
      </c>
      <c r="F48" s="167"/>
      <c r="G48" s="186"/>
      <c r="H48" s="186"/>
      <c r="I48" s="186"/>
      <c r="J48" s="186"/>
      <c r="K48" s="186"/>
      <c r="L48" s="186"/>
      <c r="M48" s="214"/>
      <c r="N48" s="197"/>
    </row>
    <row r="49" spans="1:14" ht="15">
      <c r="A49" s="18" t="s">
        <v>8</v>
      </c>
      <c r="B49" s="175"/>
      <c r="C49" s="178"/>
      <c r="D49" s="181" t="s">
        <v>101</v>
      </c>
      <c r="E49" s="3" t="s">
        <v>105</v>
      </c>
      <c r="F49" s="167">
        <v>199</v>
      </c>
      <c r="G49" s="186">
        <f>F49/10</f>
        <v>19.9</v>
      </c>
      <c r="H49" s="186">
        <f>UNICENTRO!P48</f>
        <v>16</v>
      </c>
      <c r="I49" s="186"/>
      <c r="J49" s="186"/>
      <c r="K49" s="186"/>
      <c r="L49" s="186"/>
      <c r="M49" s="214"/>
      <c r="N49" s="197"/>
    </row>
    <row r="50" spans="1:14" ht="15" thickBot="1">
      <c r="A50" s="18" t="s">
        <v>8</v>
      </c>
      <c r="B50" s="176"/>
      <c r="C50" s="179"/>
      <c r="D50" s="201"/>
      <c r="E50" s="65" t="s">
        <v>39</v>
      </c>
      <c r="F50" s="200"/>
      <c r="G50" s="187"/>
      <c r="H50" s="187"/>
      <c r="I50" s="187"/>
      <c r="J50" s="187"/>
      <c r="K50" s="187"/>
      <c r="L50" s="187"/>
      <c r="M50" s="215"/>
      <c r="N50" s="198"/>
    </row>
    <row r="51" spans="1:14" ht="15" thickBot="1">
      <c r="A51" s="3"/>
      <c r="B51" s="43"/>
      <c r="C51" s="11"/>
      <c r="D51" s="20"/>
      <c r="E51" s="19"/>
      <c r="F51" s="71">
        <f>SUM(F32:F50)</f>
        <v>3890</v>
      </c>
      <c r="G51" s="71">
        <f aca="true" t="shared" si="3" ref="G51:K51">SUM(G32:G50)</f>
        <v>381.31666666666666</v>
      </c>
      <c r="H51" s="71">
        <f t="shared" si="3"/>
        <v>244</v>
      </c>
      <c r="I51" s="71">
        <f t="shared" si="3"/>
        <v>0</v>
      </c>
      <c r="J51" s="71">
        <f t="shared" si="3"/>
        <v>0</v>
      </c>
      <c r="K51" s="71">
        <f t="shared" si="3"/>
        <v>0</v>
      </c>
      <c r="L51" s="69"/>
      <c r="M51" s="69"/>
      <c r="N51" s="69"/>
    </row>
    <row r="52" spans="1:5" ht="15" thickBot="1">
      <c r="A52" s="3"/>
      <c r="B52" s="68"/>
      <c r="C52" s="10"/>
      <c r="D52" s="46"/>
      <c r="E52" s="45"/>
    </row>
    <row r="53" spans="1:14" ht="15">
      <c r="A53" s="18" t="s">
        <v>8</v>
      </c>
      <c r="B53" s="174" t="s">
        <v>86</v>
      </c>
      <c r="C53" s="177" t="s">
        <v>106</v>
      </c>
      <c r="D53" s="180" t="s">
        <v>114</v>
      </c>
      <c r="E53" s="23" t="s">
        <v>9</v>
      </c>
      <c r="F53" s="184">
        <v>148</v>
      </c>
      <c r="G53" s="182">
        <f>F53/10</f>
        <v>14.8</v>
      </c>
      <c r="H53" s="185">
        <f>UNICENTRO!P52</f>
        <v>18</v>
      </c>
      <c r="I53" s="185"/>
      <c r="J53" s="185"/>
      <c r="K53" s="185"/>
      <c r="L53" s="185"/>
      <c r="M53" s="213"/>
      <c r="N53" s="196"/>
    </row>
    <row r="54" spans="1:14" ht="15">
      <c r="A54" s="18"/>
      <c r="B54" s="175"/>
      <c r="C54" s="178"/>
      <c r="D54" s="181"/>
      <c r="E54" s="5" t="s">
        <v>107</v>
      </c>
      <c r="F54" s="167"/>
      <c r="G54" s="183"/>
      <c r="H54" s="186"/>
      <c r="I54" s="186"/>
      <c r="J54" s="186"/>
      <c r="K54" s="186"/>
      <c r="L54" s="186"/>
      <c r="M54" s="214"/>
      <c r="N54" s="197"/>
    </row>
    <row r="55" spans="1:14" ht="15">
      <c r="A55" s="18" t="s">
        <v>8</v>
      </c>
      <c r="B55" s="175"/>
      <c r="C55" s="178"/>
      <c r="D55" s="181" t="s">
        <v>115</v>
      </c>
      <c r="E55" s="8" t="s">
        <v>15</v>
      </c>
      <c r="F55" s="183">
        <v>196</v>
      </c>
      <c r="G55" s="183">
        <f>F55/10</f>
        <v>19.6</v>
      </c>
      <c r="H55" s="186">
        <f>UNICENTRO!P54</f>
        <v>18</v>
      </c>
      <c r="I55" s="186"/>
      <c r="J55" s="186"/>
      <c r="K55" s="186"/>
      <c r="L55" s="186"/>
      <c r="M55" s="214"/>
      <c r="N55" s="197"/>
    </row>
    <row r="56" spans="1:14" ht="15">
      <c r="A56" s="18"/>
      <c r="B56" s="175"/>
      <c r="C56" s="178"/>
      <c r="D56" s="181"/>
      <c r="E56" s="8" t="s">
        <v>108</v>
      </c>
      <c r="F56" s="183"/>
      <c r="G56" s="183"/>
      <c r="H56" s="186"/>
      <c r="I56" s="186"/>
      <c r="J56" s="186"/>
      <c r="K56" s="186"/>
      <c r="L56" s="186"/>
      <c r="M56" s="214"/>
      <c r="N56" s="197"/>
    </row>
    <row r="57" spans="1:14" ht="15">
      <c r="A57" s="18"/>
      <c r="B57" s="175"/>
      <c r="C57" s="178"/>
      <c r="D57" s="181" t="s">
        <v>116</v>
      </c>
      <c r="E57" s="5" t="s">
        <v>109</v>
      </c>
      <c r="F57" s="183">
        <v>44</v>
      </c>
      <c r="G57" s="183">
        <f>F57/10</f>
        <v>4.4</v>
      </c>
      <c r="H57" s="186">
        <f>UNICENTRO!P56</f>
        <v>14</v>
      </c>
      <c r="I57" s="186"/>
      <c r="J57" s="186"/>
      <c r="K57" s="186"/>
      <c r="L57" s="186"/>
      <c r="M57" s="214"/>
      <c r="N57" s="197"/>
    </row>
    <row r="58" spans="1:14" ht="15" thickBot="1">
      <c r="A58" s="18"/>
      <c r="B58" s="175"/>
      <c r="C58" s="179"/>
      <c r="D58" s="201"/>
      <c r="E58" s="28" t="s">
        <v>47</v>
      </c>
      <c r="F58" s="211"/>
      <c r="G58" s="211"/>
      <c r="H58" s="187"/>
      <c r="I58" s="187"/>
      <c r="J58" s="187"/>
      <c r="K58" s="187"/>
      <c r="L58" s="187"/>
      <c r="M58" s="215"/>
      <c r="N58" s="198"/>
    </row>
    <row r="59" spans="1:14" ht="15" thickBot="1">
      <c r="A59" s="18" t="s">
        <v>8</v>
      </c>
      <c r="B59" s="175"/>
      <c r="C59" s="177" t="s">
        <v>111</v>
      </c>
      <c r="D59" s="78" t="s">
        <v>118</v>
      </c>
      <c r="E59" s="23" t="s">
        <v>40</v>
      </c>
      <c r="F59" s="93">
        <v>100</v>
      </c>
      <c r="G59" s="87">
        <f>F59/10</f>
        <v>10</v>
      </c>
      <c r="H59" s="75">
        <f>UNICENTRO!P58</f>
        <v>14</v>
      </c>
      <c r="I59" s="75"/>
      <c r="J59" s="75"/>
      <c r="K59" s="75"/>
      <c r="L59" s="185"/>
      <c r="M59" s="213"/>
      <c r="N59" s="196"/>
    </row>
    <row r="60" spans="1:14" ht="15" thickBot="1">
      <c r="A60" s="18" t="s">
        <v>8</v>
      </c>
      <c r="B60" s="175"/>
      <c r="C60" s="178"/>
      <c r="D60" s="79" t="s">
        <v>117</v>
      </c>
      <c r="E60" s="5" t="s">
        <v>41</v>
      </c>
      <c r="F60" s="94">
        <v>143</v>
      </c>
      <c r="G60" s="87">
        <f aca="true" t="shared" si="4" ref="G60:G63">F60/10</f>
        <v>14.3</v>
      </c>
      <c r="H60" s="75">
        <f>UNICENTRO!P59</f>
        <v>14</v>
      </c>
      <c r="I60" s="76"/>
      <c r="J60" s="76"/>
      <c r="K60" s="76"/>
      <c r="L60" s="186"/>
      <c r="M60" s="214"/>
      <c r="N60" s="197"/>
    </row>
    <row r="61" spans="1:14" ht="15" thickBot="1">
      <c r="A61" s="18" t="s">
        <v>8</v>
      </c>
      <c r="B61" s="175"/>
      <c r="C61" s="178"/>
      <c r="D61" s="79" t="s">
        <v>119</v>
      </c>
      <c r="E61" s="5" t="s">
        <v>35</v>
      </c>
      <c r="F61" s="94">
        <v>182</v>
      </c>
      <c r="G61" s="87">
        <f t="shared" si="4"/>
        <v>18.2</v>
      </c>
      <c r="H61" s="75">
        <f>UNICENTRO!P60</f>
        <v>10</v>
      </c>
      <c r="I61" s="76"/>
      <c r="J61" s="76"/>
      <c r="K61" s="76"/>
      <c r="L61" s="186"/>
      <c r="M61" s="214"/>
      <c r="N61" s="197"/>
    </row>
    <row r="62" spans="1:14" ht="15" thickBot="1">
      <c r="A62" s="18" t="s">
        <v>8</v>
      </c>
      <c r="B62" s="175"/>
      <c r="C62" s="179"/>
      <c r="D62" s="29" t="s">
        <v>120</v>
      </c>
      <c r="E62" s="28" t="s">
        <v>34</v>
      </c>
      <c r="F62" s="92">
        <v>108</v>
      </c>
      <c r="G62" s="87">
        <f t="shared" si="4"/>
        <v>10.8</v>
      </c>
      <c r="H62" s="75">
        <f>UNICENTRO!P61</f>
        <v>10</v>
      </c>
      <c r="I62" s="77"/>
      <c r="J62" s="77"/>
      <c r="K62" s="77"/>
      <c r="L62" s="187"/>
      <c r="M62" s="215"/>
      <c r="N62" s="198"/>
    </row>
    <row r="63" spans="1:14" ht="15">
      <c r="A63" s="18" t="s">
        <v>8</v>
      </c>
      <c r="B63" s="175"/>
      <c r="C63" s="177" t="s">
        <v>112</v>
      </c>
      <c r="D63" s="25" t="s">
        <v>121</v>
      </c>
      <c r="E63" s="23" t="s">
        <v>20</v>
      </c>
      <c r="F63" s="93">
        <v>148</v>
      </c>
      <c r="G63" s="87">
        <f t="shared" si="4"/>
        <v>14.8</v>
      </c>
      <c r="H63" s="75">
        <f>UNICENTRO!P62</f>
        <v>10</v>
      </c>
      <c r="I63" s="75"/>
      <c r="J63" s="75"/>
      <c r="K63" s="75"/>
      <c r="L63" s="185"/>
      <c r="M63" s="213"/>
      <c r="N63" s="196"/>
    </row>
    <row r="64" spans="1:14" ht="15">
      <c r="A64" s="18" t="s">
        <v>8</v>
      </c>
      <c r="B64" s="175"/>
      <c r="C64" s="178"/>
      <c r="D64" s="199" t="s">
        <v>122</v>
      </c>
      <c r="E64" s="5" t="s">
        <v>43</v>
      </c>
      <c r="F64" s="183">
        <v>296</v>
      </c>
      <c r="G64" s="183">
        <f>F64/10</f>
        <v>29.6</v>
      </c>
      <c r="H64" s="186">
        <f>UNICENTRO!P63</f>
        <v>12</v>
      </c>
      <c r="I64" s="186"/>
      <c r="J64" s="186"/>
      <c r="K64" s="186"/>
      <c r="L64" s="186"/>
      <c r="M64" s="214"/>
      <c r="N64" s="197"/>
    </row>
    <row r="65" spans="1:14" ht="15">
      <c r="A65" s="18" t="s">
        <v>8</v>
      </c>
      <c r="B65" s="175"/>
      <c r="C65" s="178"/>
      <c r="D65" s="199"/>
      <c r="E65" s="5" t="s">
        <v>44</v>
      </c>
      <c r="F65" s="183"/>
      <c r="G65" s="183"/>
      <c r="H65" s="186"/>
      <c r="I65" s="186"/>
      <c r="J65" s="186"/>
      <c r="K65" s="186"/>
      <c r="L65" s="186"/>
      <c r="M65" s="214"/>
      <c r="N65" s="197"/>
    </row>
    <row r="66" spans="1:14" ht="15">
      <c r="A66" s="18" t="s">
        <v>8</v>
      </c>
      <c r="B66" s="175"/>
      <c r="C66" s="178"/>
      <c r="D66" s="199"/>
      <c r="E66" s="5" t="s">
        <v>45</v>
      </c>
      <c r="F66" s="183"/>
      <c r="G66" s="183"/>
      <c r="H66" s="186"/>
      <c r="I66" s="186"/>
      <c r="J66" s="186"/>
      <c r="K66" s="186"/>
      <c r="L66" s="186"/>
      <c r="M66" s="214"/>
      <c r="N66" s="197"/>
    </row>
    <row r="67" spans="1:14" ht="15">
      <c r="A67" s="18" t="s">
        <v>8</v>
      </c>
      <c r="B67" s="175"/>
      <c r="C67" s="178"/>
      <c r="D67" s="199" t="s">
        <v>123</v>
      </c>
      <c r="E67" s="5" t="s">
        <v>22</v>
      </c>
      <c r="F67" s="183">
        <v>190</v>
      </c>
      <c r="G67" s="183">
        <f>F67/10</f>
        <v>19</v>
      </c>
      <c r="H67" s="186">
        <f>UNICENTRO!P66</f>
        <v>20</v>
      </c>
      <c r="I67" s="186"/>
      <c r="J67" s="186"/>
      <c r="K67" s="186"/>
      <c r="L67" s="186"/>
      <c r="M67" s="214"/>
      <c r="N67" s="197"/>
    </row>
    <row r="68" spans="1:14" ht="15" thickBot="1">
      <c r="A68" s="18"/>
      <c r="B68" s="175"/>
      <c r="C68" s="179"/>
      <c r="D68" s="212"/>
      <c r="E68" s="28" t="s">
        <v>110</v>
      </c>
      <c r="F68" s="211"/>
      <c r="G68" s="211"/>
      <c r="H68" s="187"/>
      <c r="I68" s="187"/>
      <c r="J68" s="187"/>
      <c r="K68" s="187"/>
      <c r="L68" s="187"/>
      <c r="M68" s="215"/>
      <c r="N68" s="198"/>
    </row>
    <row r="69" spans="1:14" ht="15" thickBot="1">
      <c r="A69" s="18" t="s">
        <v>8</v>
      </c>
      <c r="B69" s="175"/>
      <c r="C69" s="177" t="s">
        <v>113</v>
      </c>
      <c r="D69" s="25" t="s">
        <v>124</v>
      </c>
      <c r="E69" s="23" t="s">
        <v>46</v>
      </c>
      <c r="F69" s="93">
        <v>213</v>
      </c>
      <c r="G69" s="87">
        <f aca="true" t="shared" si="5" ref="G69:G71">F69/10</f>
        <v>21.3</v>
      </c>
      <c r="H69" s="75">
        <f>UNICENTRO!P68</f>
        <v>15</v>
      </c>
      <c r="I69" s="75"/>
      <c r="J69" s="75"/>
      <c r="K69" s="75"/>
      <c r="L69" s="185"/>
      <c r="M69" s="213"/>
      <c r="N69" s="196"/>
    </row>
    <row r="70" spans="1:14" ht="15" thickBot="1">
      <c r="A70" s="18" t="s">
        <v>8</v>
      </c>
      <c r="B70" s="175"/>
      <c r="C70" s="178"/>
      <c r="D70" s="79" t="s">
        <v>125</v>
      </c>
      <c r="E70" s="8" t="s">
        <v>28</v>
      </c>
      <c r="F70" s="94">
        <v>139</v>
      </c>
      <c r="G70" s="87">
        <f t="shared" si="5"/>
        <v>13.9</v>
      </c>
      <c r="H70" s="75">
        <f>UNICENTRO!P69</f>
        <v>8</v>
      </c>
      <c r="I70" s="76"/>
      <c r="J70" s="76"/>
      <c r="K70" s="76"/>
      <c r="L70" s="186"/>
      <c r="M70" s="214"/>
      <c r="N70" s="197"/>
    </row>
    <row r="71" spans="1:14" ht="15" thickBot="1">
      <c r="A71" s="18"/>
      <c r="B71" s="176"/>
      <c r="C71" s="179"/>
      <c r="D71" s="80" t="s">
        <v>126</v>
      </c>
      <c r="E71" s="28" t="s">
        <v>42</v>
      </c>
      <c r="F71" s="92">
        <v>256</v>
      </c>
      <c r="G71" s="87">
        <f t="shared" si="5"/>
        <v>25.6</v>
      </c>
      <c r="H71" s="75">
        <f>UNICENTRO!P70</f>
        <v>10</v>
      </c>
      <c r="I71" s="77"/>
      <c r="J71" s="77"/>
      <c r="K71" s="77"/>
      <c r="L71" s="187"/>
      <c r="M71" s="215"/>
      <c r="N71" s="198"/>
    </row>
    <row r="72" spans="6:14" ht="15" thickBot="1">
      <c r="F72" s="71">
        <f>SUM(F53:F71)</f>
        <v>2163</v>
      </c>
      <c r="G72" s="71">
        <f>SUM(G53:G71)</f>
        <v>216.3</v>
      </c>
      <c r="H72" s="71">
        <f>SUM(H53:H71)</f>
        <v>173</v>
      </c>
      <c r="I72" s="71">
        <f aca="true" t="shared" si="6" ref="I72:K72">SUM(I53:I71)</f>
        <v>0</v>
      </c>
      <c r="J72" s="71">
        <f t="shared" si="6"/>
        <v>0</v>
      </c>
      <c r="K72" s="71">
        <f t="shared" si="6"/>
        <v>0</v>
      </c>
      <c r="L72" s="57">
        <f>SUM(L53:L71)</f>
        <v>0</v>
      </c>
      <c r="M72" s="57">
        <f>SUM(M53:M71)</f>
        <v>0</v>
      </c>
      <c r="N72" s="57">
        <f>SUM(N53:N71)</f>
        <v>0</v>
      </c>
    </row>
    <row r="73" ht="15" thickBot="1">
      <c r="G73" s="77"/>
    </row>
    <row r="74" spans="6:14" ht="16" thickBot="1">
      <c r="F74" s="72">
        <f>F30+F51+F72</f>
        <v>8772</v>
      </c>
      <c r="G74" s="72">
        <f>G30+G51+G72</f>
        <v>869.5166666666667</v>
      </c>
      <c r="H74" s="73">
        <f>H30+H51+H72</f>
        <v>667</v>
      </c>
      <c r="I74" s="74">
        <f>I30+I51+I72</f>
        <v>0</v>
      </c>
      <c r="J74" s="74">
        <f aca="true" t="shared" si="7" ref="J74:K74">J30+J51+J72</f>
        <v>0</v>
      </c>
      <c r="K74" s="74">
        <f t="shared" si="7"/>
        <v>0</v>
      </c>
      <c r="L74" s="72">
        <f>L30+L51+L72</f>
        <v>0</v>
      </c>
      <c r="M74" s="73">
        <f>M30+M51+M72</f>
        <v>0</v>
      </c>
      <c r="N74" s="74">
        <f>N30+N51+N72</f>
        <v>0</v>
      </c>
    </row>
    <row r="75" ht="15">
      <c r="H75" s="84">
        <f>H74-G74</f>
        <v>-202.51666666666665</v>
      </c>
    </row>
  </sheetData>
  <mergeCells count="158">
    <mergeCell ref="M69:M71"/>
    <mergeCell ref="N69:N71"/>
    <mergeCell ref="G64:G66"/>
    <mergeCell ref="H64:H66"/>
    <mergeCell ref="I64:I66"/>
    <mergeCell ref="J64:J66"/>
    <mergeCell ref="K64:K66"/>
    <mergeCell ref="D67:D68"/>
    <mergeCell ref="F67:F68"/>
    <mergeCell ref="G67:G68"/>
    <mergeCell ref="H67:H68"/>
    <mergeCell ref="I67:I68"/>
    <mergeCell ref="M59:M62"/>
    <mergeCell ref="N59:N62"/>
    <mergeCell ref="C63:C68"/>
    <mergeCell ref="L63:L68"/>
    <mergeCell ref="M63:M68"/>
    <mergeCell ref="N63:N68"/>
    <mergeCell ref="D64:D66"/>
    <mergeCell ref="F64:F66"/>
    <mergeCell ref="J67:J68"/>
    <mergeCell ref="K67:K68"/>
    <mergeCell ref="M53:M58"/>
    <mergeCell ref="N53:N58"/>
    <mergeCell ref="D55:D56"/>
    <mergeCell ref="F55:F56"/>
    <mergeCell ref="G55:G56"/>
    <mergeCell ref="H55:H56"/>
    <mergeCell ref="I55:I56"/>
    <mergeCell ref="J55:J56"/>
    <mergeCell ref="K55:K56"/>
    <mergeCell ref="D57:D58"/>
    <mergeCell ref="F57:F58"/>
    <mergeCell ref="G57:G58"/>
    <mergeCell ref="H57:H58"/>
    <mergeCell ref="I57:I58"/>
    <mergeCell ref="J57:J58"/>
    <mergeCell ref="K57:K58"/>
    <mergeCell ref="K53:K54"/>
    <mergeCell ref="B53:B71"/>
    <mergeCell ref="C53:C58"/>
    <mergeCell ref="D53:D54"/>
    <mergeCell ref="F53:F54"/>
    <mergeCell ref="G53:G54"/>
    <mergeCell ref="H53:H54"/>
    <mergeCell ref="I53:I54"/>
    <mergeCell ref="J53:J54"/>
    <mergeCell ref="L53:L58"/>
    <mergeCell ref="C59:C62"/>
    <mergeCell ref="L59:L62"/>
    <mergeCell ref="C69:C71"/>
    <mergeCell ref="L69:L71"/>
    <mergeCell ref="C44:C50"/>
    <mergeCell ref="L44:L50"/>
    <mergeCell ref="M44:M50"/>
    <mergeCell ref="N44:N50"/>
    <mergeCell ref="D47:D48"/>
    <mergeCell ref="F47:F48"/>
    <mergeCell ref="G47:G48"/>
    <mergeCell ref="H47:H48"/>
    <mergeCell ref="I47:I48"/>
    <mergeCell ref="J47:J48"/>
    <mergeCell ref="K47:K48"/>
    <mergeCell ref="D49:D50"/>
    <mergeCell ref="F49:F50"/>
    <mergeCell ref="G49:G50"/>
    <mergeCell ref="H49:H50"/>
    <mergeCell ref="I49:I50"/>
    <mergeCell ref="J49:J50"/>
    <mergeCell ref="K49:K50"/>
    <mergeCell ref="G36:G37"/>
    <mergeCell ref="H36:H37"/>
    <mergeCell ref="I36:I37"/>
    <mergeCell ref="J36:J37"/>
    <mergeCell ref="K36:K37"/>
    <mergeCell ref="C38:C43"/>
    <mergeCell ref="L38:L43"/>
    <mergeCell ref="M38:M43"/>
    <mergeCell ref="N38:N43"/>
    <mergeCell ref="L14:L29"/>
    <mergeCell ref="M14:M29"/>
    <mergeCell ref="N14:N29"/>
    <mergeCell ref="K27:K28"/>
    <mergeCell ref="B32:B50"/>
    <mergeCell ref="C32:C37"/>
    <mergeCell ref="L32:L37"/>
    <mergeCell ref="M32:M37"/>
    <mergeCell ref="N32:N37"/>
    <mergeCell ref="D34:D35"/>
    <mergeCell ref="F34:F35"/>
    <mergeCell ref="G34:G35"/>
    <mergeCell ref="H34:H35"/>
    <mergeCell ref="D27:D28"/>
    <mergeCell ref="F27:F28"/>
    <mergeCell ref="G27:G28"/>
    <mergeCell ref="H27:H28"/>
    <mergeCell ref="I27:I28"/>
    <mergeCell ref="J27:J28"/>
    <mergeCell ref="I34:I35"/>
    <mergeCell ref="J34:J35"/>
    <mergeCell ref="K34:K35"/>
    <mergeCell ref="D36:D37"/>
    <mergeCell ref="F36:F37"/>
    <mergeCell ref="C14:C29"/>
    <mergeCell ref="D14:D17"/>
    <mergeCell ref="F14:F17"/>
    <mergeCell ref="G14:G17"/>
    <mergeCell ref="H14:H17"/>
    <mergeCell ref="I14:I17"/>
    <mergeCell ref="J14:J17"/>
    <mergeCell ref="K14:K17"/>
    <mergeCell ref="D21:D25"/>
    <mergeCell ref="F21:F25"/>
    <mergeCell ref="G21:G25"/>
    <mergeCell ref="H21:H25"/>
    <mergeCell ref="I21:I25"/>
    <mergeCell ref="J21:J25"/>
    <mergeCell ref="K21:K25"/>
    <mergeCell ref="J3:J6"/>
    <mergeCell ref="K3:K6"/>
    <mergeCell ref="D18:D20"/>
    <mergeCell ref="F18:F20"/>
    <mergeCell ref="G18:G20"/>
    <mergeCell ref="H18:H20"/>
    <mergeCell ref="I18:I20"/>
    <mergeCell ref="J18:J20"/>
    <mergeCell ref="K18:K20"/>
    <mergeCell ref="K11:K12"/>
    <mergeCell ref="D11:D12"/>
    <mergeCell ref="F11:F12"/>
    <mergeCell ref="G11:G12"/>
    <mergeCell ref="H11:H12"/>
    <mergeCell ref="I11:I12"/>
    <mergeCell ref="J11:J12"/>
    <mergeCell ref="L3:L13"/>
    <mergeCell ref="M3:M13"/>
    <mergeCell ref="N3:N13"/>
    <mergeCell ref="I7:I8"/>
    <mergeCell ref="J7:J8"/>
    <mergeCell ref="K7:K8"/>
    <mergeCell ref="K9:K10"/>
    <mergeCell ref="B3:B29"/>
    <mergeCell ref="C3:C13"/>
    <mergeCell ref="D3:D6"/>
    <mergeCell ref="F3:F6"/>
    <mergeCell ref="G3:G6"/>
    <mergeCell ref="H3:H6"/>
    <mergeCell ref="D7:D8"/>
    <mergeCell ref="F7:F8"/>
    <mergeCell ref="G7:G8"/>
    <mergeCell ref="H7:H8"/>
    <mergeCell ref="D9:D10"/>
    <mergeCell ref="F9:F10"/>
    <mergeCell ref="G9:G10"/>
    <mergeCell ref="H9:H10"/>
    <mergeCell ref="I9:I10"/>
    <mergeCell ref="J9:J10"/>
    <mergeCell ref="I3:I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Dieter</dc:creator>
  <cp:keywords/>
  <dc:description/>
  <cp:lastModifiedBy>Osmar Ambrosio de Souza</cp:lastModifiedBy>
  <cp:lastPrinted>2019-05-30T09:59:10Z</cp:lastPrinted>
  <dcterms:created xsi:type="dcterms:W3CDTF">2019-05-28T20:04:21Z</dcterms:created>
  <dcterms:modified xsi:type="dcterms:W3CDTF">2019-06-12T12:40:33Z</dcterms:modified>
  <cp:category/>
  <cp:version/>
  <cp:contentType/>
  <cp:contentStatus/>
  <cp:revision>52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